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bravencova_lucie_kr-jihomoravsky_cz/Documents/RSKJMK/PS VAZ/PS VaZ_duben22/ZAPIS vc priloh/"/>
    </mc:Choice>
  </mc:AlternateContent>
  <xr:revisionPtr revIDLastSave="0" documentId="13_ncr:1_{8E411181-9669-4B94-8B23-F52EF3790D1E}" xr6:coauthVersionLast="47" xr6:coauthVersionMax="47" xr10:uidLastSave="{00000000-0000-0000-0000-000000000000}"/>
  <bookViews>
    <workbookView xWindow="28680" yWindow="-120" windowWidth="29040" windowHeight="15840" xr2:uid="{5E9DA9AA-2C86-446B-B086-B526E02A74A7}"/>
  </bookViews>
  <sheets>
    <sheet name="SŠ-VOŠ-Konzervatoře_PS VZ" sheetId="3" r:id="rId1"/>
    <sheet name="SŠ-VOŠ-Konzervatoře" sheetId="1" r:id="rId2"/>
    <sheet name="SŠ-VOŠ-Konzervatoře_úprava" sheetId="2" r:id="rId3"/>
  </sheets>
  <definedNames>
    <definedName name="_xlnm._FilterDatabase" localSheetId="1" hidden="1">'SŠ-VOŠ-Konzervatoře'!$A$2:$L$4</definedName>
    <definedName name="_xlnm._FilterDatabase" localSheetId="0" hidden="1">'SŠ-VOŠ-Konzervatoře_PS VZ'!$A$2:$K$4</definedName>
    <definedName name="_xlnm._FilterDatabase" localSheetId="2" hidden="1">'SŠ-VOŠ-Konzervatoře_úprava'!$A$2:$L$4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5" i="3"/>
  <c r="H27" i="3"/>
  <c r="G27" i="3"/>
  <c r="M15" i="2"/>
  <c r="I23" i="2"/>
  <c r="H23" i="2"/>
  <c r="G23" i="2"/>
  <c r="K22" i="2"/>
  <c r="K21" i="2"/>
  <c r="K20" i="2"/>
  <c r="K19" i="2"/>
  <c r="K18" i="2"/>
  <c r="K17" i="2"/>
  <c r="J17" i="2"/>
  <c r="K16" i="2"/>
  <c r="K15" i="2"/>
  <c r="J15" i="2"/>
  <c r="K14" i="2"/>
  <c r="J23" i="2"/>
  <c r="K13" i="2"/>
  <c r="K12" i="2"/>
  <c r="K11" i="2"/>
  <c r="K10" i="2"/>
  <c r="K9" i="2"/>
  <c r="J9" i="2"/>
  <c r="K8" i="2"/>
  <c r="K7" i="2"/>
  <c r="K6" i="2"/>
  <c r="K5" i="2"/>
  <c r="M7" i="1"/>
  <c r="M8" i="1"/>
  <c r="M9" i="1"/>
  <c r="M10" i="1"/>
  <c r="M11" i="1"/>
  <c r="M12" i="1"/>
  <c r="M13" i="1"/>
  <c r="M14" i="1"/>
  <c r="M15" i="1"/>
  <c r="M16" i="1"/>
  <c r="M17" i="1"/>
  <c r="M6" i="1"/>
  <c r="M5" i="1"/>
  <c r="K7" i="1"/>
  <c r="J20" i="1"/>
  <c r="J18" i="1"/>
  <c r="J16" i="1"/>
  <c r="J11" i="1"/>
  <c r="J27" i="3" l="1"/>
  <c r="L12" i="3"/>
  <c r="L14" i="3"/>
  <c r="L5" i="3"/>
  <c r="L7" i="3"/>
  <c r="L9" i="3"/>
  <c r="L16" i="3"/>
  <c r="L11" i="3"/>
  <c r="L13" i="3"/>
  <c r="L15" i="3"/>
  <c r="L6" i="3"/>
  <c r="L8" i="3"/>
  <c r="L10" i="3"/>
  <c r="L17" i="3"/>
  <c r="M8" i="2"/>
  <c r="M14" i="2"/>
  <c r="K23" i="2"/>
  <c r="M12" i="2"/>
  <c r="M5" i="2"/>
  <c r="M9" i="2"/>
  <c r="M13" i="2"/>
  <c r="M6" i="2"/>
  <c r="M11" i="2"/>
  <c r="M10" i="2"/>
  <c r="M7" i="2"/>
  <c r="I27" i="1"/>
  <c r="H27" i="1"/>
  <c r="G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6" i="1"/>
  <c r="K5" i="1"/>
  <c r="K27" i="1" l="1"/>
  <c r="J27" i="1"/>
</calcChain>
</file>

<file path=xl/sharedStrings.xml><?xml version="1.0" encoding="utf-8"?>
<sst xmlns="http://schemas.openxmlformats.org/spreadsheetml/2006/main" count="457" uniqueCount="135">
  <si>
    <t>Souhrnný rámec pro investice do infrastruktury středních a vyšších odborných škol</t>
  </si>
  <si>
    <t>Pořadí projektu</t>
  </si>
  <si>
    <t>Žadatel</t>
  </si>
  <si>
    <t>Identifikace organizace (školy či školského zařízení)</t>
  </si>
  <si>
    <t>Název projektu</t>
  </si>
  <si>
    <t>Stručný popis investic projektu</t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</si>
  <si>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</si>
  <si>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t>Název orgamizace</t>
  </si>
  <si>
    <t>celkové výdaje projektu září 2021</t>
  </si>
  <si>
    <t>aktualizované celkové výdaje projektu</t>
  </si>
  <si>
    <t>Způsobilé výdaje</t>
  </si>
  <si>
    <t>Nezpůsobilé výdaje</t>
  </si>
  <si>
    <t>z toho podíl EFRR 1) (prozatím 70% ZV)</t>
  </si>
  <si>
    <t>1.</t>
  </si>
  <si>
    <t>Jihomoravský kraj</t>
  </si>
  <si>
    <t>Střední průmyslová škola chemická Brno, Vranovská, příspěvková organizace</t>
  </si>
  <si>
    <t>Jihomoravský kraj IČ: 70888345</t>
  </si>
  <si>
    <t>Rekonstrukce budovy na ul. Pionýrská, Brno</t>
  </si>
  <si>
    <t>Cílem je vybudování a vybavení laboratoří a odborných učeben pro výuku chemie, biologie, mikrobiologie, fyziky a případně pro další přírodní vědy, rozšíření zázemí laboratoří (přípravna, sklad), vybudování interaktivních jazykových učeben, vybudování vnitřní konektivity školy,
vybudování zázemí pro školní poradenské pracoviště a pro žáky se speciálními vzdělávacími potřebami, vybudování zázemí (kabinetů) pro pedagogické a nepedagogické pracovníky školy, vybudování vnitřního i venkovního zázemí pro komunitní aktivity při SŠ vedoucí k sociální inkluzi (např. tělocvičny, gymnastického sálu, posilovny, knihovny, studovny, společenské místnosti).</t>
  </si>
  <si>
    <t>2.</t>
  </si>
  <si>
    <t>Gymnázium Brno, Slovanské náměstí, příspěvková organizace</t>
  </si>
  <si>
    <t>Jihomoravský kraj IČ: 70888372</t>
  </si>
  <si>
    <t>Vybudování anglického centra na Gymnáziu Brno, Slovanské náměstí</t>
  </si>
  <si>
    <t>Vybudování čtyř odborných jazykových učeben a kabinetu anglického jazyka formou půdní vestavby do stávajícího prostoru, který je v současné době využíván pouze z části.</t>
  </si>
  <si>
    <t>Podepsaná smlouva na dodavatele PD, udržitelnost OPŽ bude minimálně do roku 2027</t>
  </si>
  <si>
    <t>3.</t>
  </si>
  <si>
    <t>Biskupské gymnázium Brno a mateřská škola</t>
  </si>
  <si>
    <t>Vybudování odborných učeben a vnitřní konektivity školy</t>
  </si>
  <si>
    <t>Předmětem projektu je vybudování nových učeben přírodních věd, cizích jazyků a informatiky přestavbou a částečnou dostavbou tří nadzemních podlaží stávajícího křídla školy, včetně zajištění bezbariérovosti. Součástí projektu bude také zajištění vnitřní konektivity školy.</t>
  </si>
  <si>
    <t>4.</t>
  </si>
  <si>
    <t>I. Německé zemské gymnasium, základní škola a mateřská škola, o.p.s.</t>
  </si>
  <si>
    <t>Vybudování jazykových učeben v půdních prostorách</t>
  </si>
  <si>
    <t>Hlavním cílem projektu je modernizace učebny pro výuku cizích jazyků (anglického a německého jazyka). Dílčími cíli projektu jsou dále vyřešení konektivity školy. V rámci projektu bude do učebny pořízeno vybavení pro studenty a pedagogy, které odpovídá pokroku a nárokům na výuku příslušných předmětů. Projekt tedy přispěje ke zkvalitnění výuky ve vazbě komunikace v cizích jazycích na škole I. Německé zemské gymnasium, základní škola a mateřská škola, o. p. s. Doplňkovými aktivitami projektu, které přispějí k naplnění dílčích cílů, jsou také zajištění konektivy školy.</t>
  </si>
  <si>
    <t>5.</t>
  </si>
  <si>
    <t>Gymnázium P. Křížkovského s uměleckou profilací, s.r.o.</t>
  </si>
  <si>
    <t>Zkvalitnění infrastruktury pro zlepšení podmínek ve výchově a vzdělávání studentů Gymnázia P. Křížkovského s uměleckou profilací</t>
  </si>
  <si>
    <t>Okna (špaletová) a Open-art-room- nedostatečná prostorová kapacita nás nutí k vytvoření přízemního pavilonu, optimálně rychlou výstavbou, kterou nabízí dnešní tzv. cirkulární ekonomika.</t>
  </si>
  <si>
    <t>6.</t>
  </si>
  <si>
    <t>Obchodní akademie ELDO, o.p.s.</t>
  </si>
  <si>
    <t xml:space="preserve">Vytvoření zázemí pro moderní formy vzdělávání </t>
  </si>
  <si>
    <t>Předmětem projektu je modernizace učeben Ekonomického a Pedagogického lycea. Lyceum je rovnocenná alternativa gymnázia s posílením pedagogicko-psychologického, ekonomického a uměleckého zaměření. Předmětem projektu je modernizace čtyř učeben. Cílem projektu je modernizace, inovace studijních programů. Nové metody práce v této oblasti vyžadují provést vhodný upgrade infrastruktury jak HW, tak SW. Předmětem projektu je modernizace čtyř učeben.</t>
  </si>
  <si>
    <t>7.</t>
  </si>
  <si>
    <t>Obchodní akademie a Střední odborné učiliště Veselí nad Moravou, příspěvková organizace</t>
  </si>
  <si>
    <t>Rekonstrukce učeben a výstavba nové haly pro OV</t>
  </si>
  <si>
    <t>Z důvodu špatných bezpečnostních a hygienických podmínek a neúnosných provozních nákladů stávajícího pracoviště odborného výcviku je záměr optimalizovat výuku a vybudovat novou halu pro učební obory Opravář zemědělských strojů a Strojní mechanik. Zároveň dojde k přesunu tříd ze současné budovy SOU do OA a k rekonstrukci stávající dvoupodlažní budovy teoretické výuky SOU pro potřeby odborného výcviku oborů Obráběč kovů a Elektromechanik pro zařízení a přístroje.</t>
  </si>
  <si>
    <t>8.</t>
  </si>
  <si>
    <t>Integrovaná střední škola Hodonín, příspěvková organizace</t>
  </si>
  <si>
    <t>Rekonstrukce a modernizace budovy dílny odborného výcviku</t>
  </si>
  <si>
    <t xml:space="preserve">V rámci projektu dojde ke generální rekonstrukci budovy dílny odborného výcviku ve vnitřních i vnějších prostorách včetně sociálního zázemí žáků a pedagogů. Součástí rekonstrukce musí být i vyřešení problémů statiky budovy a zafixování stávajících trhlin.
Další částí projektu je modernizace strojního vybavení, tedy kompletní obnova strojního vybavení dílny (stávající vybavení z roku 1975).
Mezi aktivity projektu patří i vzdělávání pedagogů a zaškolení na nové stroje.
</t>
  </si>
  <si>
    <t>9.</t>
  </si>
  <si>
    <t>Střední odborné učiliště Kyjov, příspěvková organizace</t>
  </si>
  <si>
    <t>Jihomoravský kraj IČ: 70888378</t>
  </si>
  <si>
    <t>Centrum technického a inovativního vzdělávání ve městě Kyjově</t>
  </si>
  <si>
    <t>Hlavním cílem projektu je vybudování vzdělávací instituce, jejíž absolventi budou odborně lépe připravení, budou schopni pracovat s moderními technologiemi a budou také iniciativní, kreativní a podnikaví. 
Další cíle:
1) Rozšíření spolupráce se vzdělavateli a zaměstnavateli v regionu,
2.) Modernizace vybavení odborných učeben a dílen odborného výcviku, 
3) Vybudování centra výuky inovativních technologií (FabLab Kyjov),                                      4) Vytvoření komunitního centra pro rozvoj podnikavosti v regionu.</t>
  </si>
  <si>
    <t>10.</t>
  </si>
  <si>
    <t>Střední odborné učiliště a Střední odborná škola SČMSD, Znojmo, s. r. o.</t>
  </si>
  <si>
    <t>Rozvoj polytechnického vzdělávání v SOU a SOŠ SČMSD, Znojmo, s. r. o.</t>
  </si>
  <si>
    <t xml:space="preserve"> vybudování multifunkční odborné učebny v areálu školy a stavební úprava části stávajících  které by byly součástí učebny; - vybavení multifunkční odborné učebny (  pomůcky, ICT	vybudování a zkvalitnění zázemí pro žáky/uchazeče o vzdělávání i pedagogy v souladu s požadavky na kvalitu vzdělávání ve vztahu ke zvyšujícím se nárokům na odborné znalosti absolventů žáků; </t>
  </si>
  <si>
    <t>11.</t>
  </si>
  <si>
    <t>Gymnázium Tišnov, příspěvková organizace</t>
  </si>
  <si>
    <t>Jihomoravský kraj IČ: 70888355</t>
  </si>
  <si>
    <t>Učebny pro výuku přírodovědných technických předmětů – Gymnázium Tišnov, příspěvková organizace</t>
  </si>
  <si>
    <t xml:space="preserve">Cílem projektu je vybudování učeben pro výuku přírodovědných a technických předmětů, učeben pro rozvoj výuky cizích jazyků a zázemí pro učitele včetně členů ŠPP. Konkrétně  vzniknou 2 počítačové učebny, 3 jazykové posluchárny, 1 workshopová dílna pro výuku VV, Dg a M, zázemí pro školní psycholožku, několik kabinetů pro učitele, sociální zařízení, bezbariérový přístup. </t>
  </si>
  <si>
    <t>12.</t>
  </si>
  <si>
    <t>Střední zahradnická škola Rajhrad, příspěvková organizace</t>
  </si>
  <si>
    <t>Rekonstrukce výukového skleníku</t>
  </si>
  <si>
    <t xml:space="preserve">Rekonstrukce výukových skleníkových učeben a dodávka skleníkové technologie. </t>
  </si>
  <si>
    <t>13.</t>
  </si>
  <si>
    <t>Gymnázium Židlochovice, příspěvková organizace</t>
  </si>
  <si>
    <t>Rekonstrukce suterénu budovy Gymnázia Židlochovice</t>
  </si>
  <si>
    <t xml:space="preserve">Sanace havarijního stavu obvodového zdiva budovy, reorganizace výukového prostoru učebny chemie, vybudování nové laboratoře chemie, funkční a prostorová reorganizace prostoru suterénu a vybudování shromažďovací místnosti a studovny pro žáky (popřípadě i vybudování učebny výtvarné výchovy) 
</t>
  </si>
  <si>
    <t>14.</t>
  </si>
  <si>
    <t>Střední škola umění a designu a Vyšší odborná škola Brno, příspěvková organizace</t>
  </si>
  <si>
    <t>Rekonstrukce podkroví budovy Francouzská 99 pro účely oboru Game art a Centra herního vzdělávání</t>
  </si>
  <si>
    <t>Rekonstrukce podkroví budovy Francouzská 99 a vytvoření projektové a prezentační místnosti pro obor Game art a Centra herního vzdělávání</t>
  </si>
  <si>
    <t>15.</t>
  </si>
  <si>
    <t>Gymnázium T. G. Masaryka, Hustopeče, Dukelské náměstí 7, příspěvková organizace</t>
  </si>
  <si>
    <t>Přeměna nevyužívaného starého dvorního traktu na učebny a chátrajícího podkroví na zázemí pro výuku</t>
  </si>
  <si>
    <t>16.</t>
  </si>
  <si>
    <t>Integrovaná střední škola automobilní Brno, příspěvková organizace</t>
  </si>
  <si>
    <t>Jihomoravský kraj IČ: 70888347</t>
  </si>
  <si>
    <t xml:space="preserve">Hala pro praktickou výuku žáků </t>
  </si>
  <si>
    <t xml:space="preserve">Opláštění stávající venkovní jeřábové dráhy v areálu školy Křižíkova 15, výstavba haly pro odborné praktické i teoretické vzdělávání zaměřené na výuku moderních technologií v automobilovém průmyslu, kterými jsou zejména elektromobilita, další alternativní pohony vozidel, konektivita a autonomní systémy řízení vozidel. Součástí haly bude také zázemí pro pedagogické pracovníky školy. Vzniklé dílenské prostory budou sloužit pro výuku na všech kategoriích vozidel (osobní a nákladní vozidla, autobusy, zemědělská a stavební technika).   </t>
  </si>
  <si>
    <t>17.</t>
  </si>
  <si>
    <t>Střední pedagogická škola Boskovice, příspěvková organizace</t>
  </si>
  <si>
    <t>Konektivita a vybavení nových prostor pro vzdělávání</t>
  </si>
  <si>
    <t>Prostřednictvím rozšíření a zkvalitnění infrastruktury školy a investicí do nových odborných učeben i souvisejících prostor posílit kvalitní vzdělávání a odbornou přípravu žáků ve vazbě na jejich budoucí uplatnění na trhu práce.</t>
  </si>
  <si>
    <t>12 101 402</t>
  </si>
  <si>
    <t>18.</t>
  </si>
  <si>
    <t xml:space="preserve"> Gymnázium a Střední odborná škola zdravotnická a ekonomická Vyškov, příspěvková organizace</t>
  </si>
  <si>
    <t>Modernizace odborných učeben</t>
  </si>
  <si>
    <t>Rekonstrukce stávajících laboratoří a učeben
fyziky a biologie, které si vyžadují nutnou modernizaci. Kromě
stavebních prací dojde k pořízení vybavení, které je momentálně
zastaralé. Dále dojde k zajištění vnitřní konektivity školy (síťové
zařízení WAN-LAN a bezpečnostní zařízení) a rovněž bude zajištěn
bezbariérový přístup, a to prostřednictvím vybudování výtahů ve
vnitrobloku školy.</t>
  </si>
  <si>
    <t>19.</t>
  </si>
  <si>
    <t>Střední průmyslová škola stavební Brno, příspěvková organizace</t>
  </si>
  <si>
    <t>Modernizace SPŠ stavební Brno</t>
  </si>
  <si>
    <t>Obsahem projektu bude modernizace části vnitřních prostor. Bude zřízena laboratoř stavebních materiálů a pořízeno nové vybavení (a pomůcky do výuky) nejen pro odborné PC učebny, které budou z části rekonstruovány. Bude také řešeno zázemí pro pedagogy (část kabinetů a zasedací místnost) a ŠPP, bude provedena modernizace podhledů a osvětlení v tělocvičně a ve sportovní hale, bude modernizována posilovna, bude zřízena a vybavena studovna pro žáky, tiskové centrum pro tisk studentských prací a větší přednášková místnost.</t>
  </si>
  <si>
    <t>20.</t>
  </si>
  <si>
    <t>Střední zdravotnická škola Evangelické akademie</t>
  </si>
  <si>
    <t>Inovace a podpora odborné přípravy studentů školy prostřednictvím rozvoje infrastruktury Střední zdravotnické školy Evangelické akademie</t>
  </si>
  <si>
    <t>Zvýšení kvality přípravy žáků na zdravotnická a sociální povolání, a to zejména v oblasti odborného vzdělávání, podpora osvojování klíčových odborných kompetencí, včetně jazykových a digitálních dovedností, vybudování kvalitního materiálně-technického vybavení školy pro odbornou, jazykovou i všeobecně vzdělávací výuku, zvýšení zabezpečení vnitřní konektivity školy a zlepšení zázemí pro pedagogické a nepedagogické pracovníky školy, zázemí pro školní poradenské pracoviště včetně relaxační zóny pro žáky.</t>
  </si>
  <si>
    <t>21.</t>
  </si>
  <si>
    <t>Soukromá SOŠ manažerská a zdravotnická s.r.o.</t>
  </si>
  <si>
    <t>Modernizace odborných učeben za účelem zvýšení kvality výuky a připravenosti žáků do praxe včetně vybudování zázemí pro pedagogické a nepedagogickými pracovníky</t>
  </si>
  <si>
    <t>22.</t>
  </si>
  <si>
    <t>Střední průmyslová škola Edvarda Beneše a Obchodní akademie Břeclav, příspěvková organizace</t>
  </si>
  <si>
    <t xml:space="preserve">Novostavba svářečských dílen </t>
  </si>
  <si>
    <t>Předmětem projektu je stavba, která bude sloužit pro potřeby střední průmyslové školy Edvarda Beneše a Obchodní akademie Břeclav jako objekt svářečských dílen se zázemím a třídou. Jedná se o novostavbu jednopodlažního objektu svářečských dílen se zázemím, skladovacími a výukovými prostory.</t>
  </si>
  <si>
    <t>do výše stanovené alokace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</si>
  <si>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</si>
  <si>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Pozn.:</t>
  </si>
  <si>
    <t>Doplněno 2) i v tabulce</t>
  </si>
  <si>
    <t>nové rozdělení</t>
  </si>
  <si>
    <t>Pokud je součástí projektu, doplňte křížek.</t>
  </si>
  <si>
    <t>klíč k březen 2022</t>
  </si>
  <si>
    <t xml:space="preserve">Konektivita a vnitřní připojení školy může být součástí projektu vždy, zohledněte v předpokládaných výdajích. </t>
  </si>
  <si>
    <t>Definice přírodních věd bude součástí dokumentace k příslušné výzvě vyhlášené v rámci IROP dle definice MŠMT.</t>
  </si>
  <si>
    <t>Definice polytechnických oborů bude součástí dokumentace k příslušné výzvě vyhlášené v rámci IROP dle definice MŠMT.</t>
  </si>
  <si>
    <t>Schopnost práce s digitálními technologiemi bude podporována prostřednictvím odborných učeben pro výuku informatiky a dále pouze ve vazbě na cizí jazyk, přírodní vědy, technické a řemeslné obory.</t>
  </si>
  <si>
    <t>Zázemí pro pedagogické i nepedagogické pracovníky škol bude možné v IROP realizovat pouze jakou součást projektu s dalšími aktivitami, nikoliv jako samostatný projekt.</t>
  </si>
  <si>
    <t>Stav dokumentace</t>
  </si>
  <si>
    <t>Projektová dokumentace byla zpracována a v současné době běží řízení o udělení stavebního povolení.</t>
  </si>
  <si>
    <t>Projektová dokumentace je hotová.</t>
  </si>
  <si>
    <t>Dne 28.2.2022 byla na SÚ podána žádost o stavební povolení a předána zpracovaná PD pro společné stavební řízení. Zároveň byly podány všechny žádosti o stanoviska k PD dotčených orgánů. Zatím čekáme na vyjádření od KHS JmK. V současné době probíhá zpracování PDPS.</t>
  </si>
  <si>
    <t xml:space="preserve">Projektová dokumentace je zpracovaná ve stupni DSP, resp. DUR+DSP (společné řízení), vč. projednání se stavebníkem. Byla předána stavebníkovi, dle smlouvy (vč. geodetického zaměření). Nyní čekáme na vyjádření DOSS a správců IS (některé máme již zpět). Jakmile budeme mít všechny vyjádření, podáváme žádost na stavební úřad. </t>
  </si>
  <si>
    <t xml:space="preserve">Smlouva na projektovou dokumentaci byla podepsána dne 14. 2. 2022. V současné době je zpracovaná a na stavební úřad podaná žádost o demolici stávajícího dvorního traktu. Stavebním úřadem zatím nebylo zahájení řízení potvrzeno. Další část, která se týká zpracování projektové dokumentace pro společné územní a stavební řízení, je ve stavu zpracování části architektonického řešení. </t>
  </si>
  <si>
    <t>PD pro sloučené územní a stavební řízení je rozpracována. V tuto chvíli jsou práce na PD pozastaveny, dodavatel potřebuje vědět, jak má pokračovat. Byl poslán cenový návrh na VCP a čeká se na schválení dofinancování projektové přípravy ze strany JMK (dubnové zastupitelstvo), aby mohl být dodatek na VCP uzavřen a práce mohly pokračovat. Hlavní předmět projektu vybudovat multifunkční prostory pro potřeby vzdělávání studentů, učitelů a veřejnosti v oblasti oboru herní tvorby, zůstal zachován.</t>
  </si>
  <si>
    <t>436 mil. Kč</t>
  </si>
  <si>
    <t>Výběrové řízení na PD před vyhlášením</t>
  </si>
  <si>
    <t>Projekt je rizikový, žádost o dotaci na výstavbu nových výukových prostor, do kterých má být tímto projektem hrazeno vybavení, bude podána znovu do nové výzvy OPŽP která bude pravděpodobně vyhlášena v létě 2022.</t>
  </si>
  <si>
    <t>Zpracovaná a aktualizovaná studie proveditelnosti. Odbor investic chystá zadavací dokumentaci na VŘ na zhotovení projektové dokumentace (projektanta).</t>
  </si>
  <si>
    <t>ZD řeší odbor investic</t>
  </si>
  <si>
    <t>Během měsíce dubna by projektová dokumentace měla být dokončena včetně stavebního povolení.</t>
  </si>
  <si>
    <t>Na konci března byla vybraná projekční firma vyzvána k pokračování v činnosti, konkrétně na dokumentaci pro stavební povolení. Změny v projektu žádné nevyvstaly, pouze bylo nutné řešit dodatkem vícepráce na projekční práce bezbariérovosti (poměrně komplikované) a stavební úpravy spojené s konektivitou školy. Hlavní předmět projektu, tj. rekonstrukce učeben biologie a fyziky zůstal zachován.</t>
  </si>
  <si>
    <t>Alokace ERDF celkem</t>
  </si>
  <si>
    <t>Nárůst výdajů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</si>
</sst>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8080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" fontId="7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3" fontId="9" fillId="4" borderId="13" xfId="0" applyNumberFormat="1" applyFont="1" applyFill="1" applyBorder="1" applyAlignment="1">
      <alignment horizontal="right" vertical="center" wrapText="1"/>
    </xf>
    <xf numFmtId="3" fontId="9" fillId="4" borderId="15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3" fontId="7" fillId="4" borderId="1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vertical="top" wrapText="1"/>
    </xf>
    <xf numFmtId="0" fontId="7" fillId="5" borderId="1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3" fontId="8" fillId="4" borderId="13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7" fillId="0" borderId="13" xfId="0" applyFont="1" applyBorder="1" applyAlignment="1">
      <alignment wrapText="1"/>
    </xf>
    <xf numFmtId="0" fontId="8" fillId="3" borderId="1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/>
    <xf numFmtId="3" fontId="7" fillId="0" borderId="13" xfId="0" applyNumberFormat="1" applyFont="1" applyBorder="1"/>
    <xf numFmtId="1" fontId="0" fillId="0" borderId="25" xfId="0" applyNumberFormat="1" applyBorder="1" applyAlignment="1">
      <alignment horizontal="center" vertical="center"/>
    </xf>
    <xf numFmtId="0" fontId="0" fillId="3" borderId="0" xfId="0" applyFill="1"/>
    <xf numFmtId="3" fontId="0" fillId="0" borderId="0" xfId="0" applyNumberFormat="1"/>
    <xf numFmtId="0" fontId="12" fillId="0" borderId="0" xfId="0" applyFont="1"/>
    <xf numFmtId="0" fontId="7" fillId="3" borderId="0" xfId="0" applyFont="1" applyFill="1"/>
    <xf numFmtId="1" fontId="7" fillId="2" borderId="13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wrapText="1"/>
    </xf>
    <xf numFmtId="0" fontId="8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top" wrapText="1"/>
    </xf>
    <xf numFmtId="3" fontId="9" fillId="2" borderId="13" xfId="0" applyNumberFormat="1" applyFont="1" applyFill="1" applyBorder="1" applyAlignment="1">
      <alignment horizontal="right" vertical="center" wrapText="1"/>
    </xf>
    <xf numFmtId="3" fontId="9" fillId="2" borderId="15" xfId="0" applyNumberFormat="1" applyFont="1" applyFill="1" applyBorder="1" applyAlignment="1">
      <alignment horizontal="right" vertical="center" wrapText="1"/>
    </xf>
    <xf numFmtId="0" fontId="0" fillId="2" borderId="13" xfId="0" applyFill="1" applyBorder="1" applyAlignment="1">
      <alignment wrapText="1"/>
    </xf>
    <xf numFmtId="0" fontId="7" fillId="2" borderId="21" xfId="0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1" fontId="7" fillId="6" borderId="13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wrapText="1"/>
    </xf>
    <xf numFmtId="3" fontId="7" fillId="6" borderId="13" xfId="0" applyNumberFormat="1" applyFont="1" applyFill="1" applyBorder="1" applyAlignment="1">
      <alignment horizontal="righ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15" xfId="0" applyNumberFormat="1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center"/>
    </xf>
    <xf numFmtId="0" fontId="0" fillId="0" borderId="20" xfId="0" applyBorder="1" applyAlignment="1">
      <alignment wrapText="1"/>
    </xf>
    <xf numFmtId="17" fontId="0" fillId="2" borderId="27" xfId="0" applyNumberForma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17" fontId="0" fillId="0" borderId="5" xfId="0" applyNumberForma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4" fontId="7" fillId="6" borderId="26" xfId="0" applyNumberFormat="1" applyFont="1" applyFill="1" applyBorder="1" applyAlignment="1">
      <alignment horizontal="center" vertical="center"/>
    </xf>
    <xf numFmtId="0" fontId="0" fillId="0" borderId="26" xfId="0" applyBorder="1"/>
    <xf numFmtId="3" fontId="9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14" fillId="4" borderId="13" xfId="0" applyNumberFormat="1" applyFont="1" applyFill="1" applyBorder="1" applyAlignment="1">
      <alignment horizontal="right" vertical="center" wrapText="1"/>
    </xf>
    <xf numFmtId="3" fontId="14" fillId="4" borderId="15" xfId="0" applyNumberFormat="1" applyFont="1" applyFill="1" applyBorder="1" applyAlignment="1">
      <alignment horizontal="right" vertical="center" wrapText="1"/>
    </xf>
    <xf numFmtId="3" fontId="14" fillId="7" borderId="13" xfId="0" applyNumberFormat="1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F0AA5-7B55-499B-94EF-60D644B9C989}">
  <sheetPr>
    <pageSetUpPr fitToPage="1"/>
  </sheetPr>
  <dimension ref="A1:L39"/>
  <sheetViews>
    <sheetView tabSelected="1" topLeftCell="B1" zoomScale="80" zoomScaleNormal="80" workbookViewId="0">
      <selection activeCell="B16" sqref="B16"/>
    </sheetView>
  </sheetViews>
  <sheetFormatPr defaultRowHeight="15" x14ac:dyDescent="0.25"/>
  <cols>
    <col min="1" max="1" width="14.140625" customWidth="1"/>
    <col min="2" max="2" width="19.42578125" customWidth="1"/>
    <col min="3" max="3" width="21.42578125" customWidth="1"/>
    <col min="4" max="4" width="17.7109375" hidden="1" customWidth="1"/>
    <col min="5" max="5" width="19.28515625" customWidth="1"/>
    <col min="6" max="6" width="39.28515625" customWidth="1"/>
    <col min="7" max="8" width="14" customWidth="1"/>
    <col min="9" max="9" width="13.85546875" customWidth="1"/>
    <col min="10" max="10" width="14" customWidth="1"/>
    <col min="11" max="11" width="32.28515625" hidden="1" customWidth="1"/>
    <col min="12" max="12" width="30.7109375" customWidth="1"/>
  </cols>
  <sheetData>
    <row r="1" spans="1:12" ht="19.5" thickBot="1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25.5" x14ac:dyDescent="0.25">
      <c r="A2" s="93" t="s">
        <v>1</v>
      </c>
      <c r="B2" s="96" t="s">
        <v>2</v>
      </c>
      <c r="C2" s="99" t="s">
        <v>3</v>
      </c>
      <c r="D2" s="100"/>
      <c r="E2" s="101" t="s">
        <v>4</v>
      </c>
      <c r="F2" s="103" t="s">
        <v>5</v>
      </c>
      <c r="G2" s="105"/>
      <c r="H2" s="105"/>
      <c r="I2" s="105"/>
      <c r="J2" s="105"/>
      <c r="K2" s="66" t="s">
        <v>6</v>
      </c>
    </row>
    <row r="3" spans="1:12" x14ac:dyDescent="0.25">
      <c r="A3" s="94"/>
      <c r="B3" s="97"/>
      <c r="C3" s="106" t="s">
        <v>7</v>
      </c>
      <c r="D3" s="108" t="s">
        <v>2</v>
      </c>
      <c r="E3" s="102"/>
      <c r="F3" s="104"/>
      <c r="G3" s="87" t="s">
        <v>8</v>
      </c>
      <c r="H3" s="87" t="s">
        <v>9</v>
      </c>
      <c r="I3" s="88" t="s">
        <v>134</v>
      </c>
      <c r="J3" s="88" t="s">
        <v>12</v>
      </c>
      <c r="K3" s="90" t="s">
        <v>119</v>
      </c>
    </row>
    <row r="4" spans="1:12" ht="75.599999999999994" customHeight="1" thickBot="1" x14ac:dyDescent="0.3">
      <c r="A4" s="95"/>
      <c r="B4" s="98"/>
      <c r="C4" s="107"/>
      <c r="D4" s="109"/>
      <c r="E4" s="102"/>
      <c r="F4" s="104"/>
      <c r="G4" s="87"/>
      <c r="H4" s="87"/>
      <c r="I4" s="89"/>
      <c r="J4" s="89"/>
      <c r="K4" s="91"/>
      <c r="L4" t="s">
        <v>133</v>
      </c>
    </row>
    <row r="5" spans="1:12" ht="238.15" customHeight="1" thickBot="1" x14ac:dyDescent="0.3">
      <c r="A5" s="1" t="s">
        <v>13</v>
      </c>
      <c r="B5" s="2" t="s">
        <v>14</v>
      </c>
      <c r="C5" s="3" t="s">
        <v>15</v>
      </c>
      <c r="D5" s="63" t="s">
        <v>16</v>
      </c>
      <c r="E5" s="3" t="s">
        <v>17</v>
      </c>
      <c r="F5" s="4" t="s">
        <v>18</v>
      </c>
      <c r="G5" s="81">
        <v>46800000</v>
      </c>
      <c r="H5" s="81">
        <v>46800000</v>
      </c>
      <c r="I5" s="84">
        <f>H5/G5*100-100</f>
        <v>0</v>
      </c>
      <c r="J5" s="85">
        <f>(H5/100)*70</f>
        <v>32760000</v>
      </c>
      <c r="K5" s="67" t="s">
        <v>130</v>
      </c>
      <c r="L5" s="35">
        <f>SUM($J$5:J5)</f>
        <v>32760000</v>
      </c>
    </row>
    <row r="6" spans="1:12" ht="51.75" thickBot="1" x14ac:dyDescent="0.3">
      <c r="A6" s="1" t="s">
        <v>19</v>
      </c>
      <c r="B6" s="2" t="s">
        <v>14</v>
      </c>
      <c r="C6" s="7" t="s">
        <v>20</v>
      </c>
      <c r="D6" s="64" t="s">
        <v>21</v>
      </c>
      <c r="E6" s="9" t="s">
        <v>22</v>
      </c>
      <c r="F6" s="10" t="s">
        <v>23</v>
      </c>
      <c r="G6" s="82">
        <v>14300000</v>
      </c>
      <c r="H6" s="82">
        <v>14300000</v>
      </c>
      <c r="I6" s="84">
        <f t="shared" ref="I6:I26" si="0">H6/G6*100-100</f>
        <v>0</v>
      </c>
      <c r="J6" s="85">
        <f t="shared" ref="J6:J26" si="1">(H6/100)*70</f>
        <v>10010000</v>
      </c>
      <c r="K6" s="68" t="s">
        <v>24</v>
      </c>
      <c r="L6" s="35">
        <f>SUM($J$5:J6)</f>
        <v>42770000</v>
      </c>
    </row>
    <row r="7" spans="1:12" ht="89.25" x14ac:dyDescent="0.25">
      <c r="A7" s="38" t="s">
        <v>25</v>
      </c>
      <c r="B7" s="39" t="s">
        <v>26</v>
      </c>
      <c r="C7" s="39" t="s">
        <v>26</v>
      </c>
      <c r="D7" s="40"/>
      <c r="E7" s="41" t="s">
        <v>27</v>
      </c>
      <c r="F7" s="42" t="s">
        <v>28</v>
      </c>
      <c r="G7" s="43">
        <v>45000000</v>
      </c>
      <c r="H7" s="43">
        <v>51750000</v>
      </c>
      <c r="I7" s="84">
        <f t="shared" si="0"/>
        <v>14.999999999999986</v>
      </c>
      <c r="J7" s="85">
        <f t="shared" si="1"/>
        <v>36225000</v>
      </c>
      <c r="K7" s="69"/>
      <c r="L7" s="35">
        <f>SUM($J$5:J7)</f>
        <v>78995000</v>
      </c>
    </row>
    <row r="8" spans="1:12" ht="165.75" x14ac:dyDescent="0.25">
      <c r="A8" s="38" t="s">
        <v>29</v>
      </c>
      <c r="B8" s="39" t="s">
        <v>30</v>
      </c>
      <c r="C8" s="39" t="s">
        <v>30</v>
      </c>
      <c r="D8" s="45"/>
      <c r="E8" s="41" t="s">
        <v>31</v>
      </c>
      <c r="F8" s="46" t="s">
        <v>32</v>
      </c>
      <c r="G8" s="47">
        <v>20449000</v>
      </c>
      <c r="H8" s="47">
        <v>56679425</v>
      </c>
      <c r="I8" s="86">
        <f t="shared" si="0"/>
        <v>177.17455621301775</v>
      </c>
      <c r="J8" s="85">
        <f t="shared" si="1"/>
        <v>39675597.5</v>
      </c>
      <c r="K8" s="69"/>
      <c r="L8" s="35">
        <f>SUM($J$5:J8)</f>
        <v>118670597.5</v>
      </c>
    </row>
    <row r="9" spans="1:12" ht="89.25" x14ac:dyDescent="0.25">
      <c r="A9" s="38" t="s">
        <v>33</v>
      </c>
      <c r="B9" s="39" t="s">
        <v>34</v>
      </c>
      <c r="C9" s="39" t="s">
        <v>34</v>
      </c>
      <c r="D9" s="45"/>
      <c r="E9" s="41" t="s">
        <v>35</v>
      </c>
      <c r="F9" s="46" t="s">
        <v>36</v>
      </c>
      <c r="G9" s="47">
        <v>7724444</v>
      </c>
      <c r="H9" s="47">
        <v>9607777</v>
      </c>
      <c r="I9" s="84">
        <f t="shared" si="0"/>
        <v>24.381470044963763</v>
      </c>
      <c r="J9" s="85">
        <f t="shared" si="1"/>
        <v>6725443.9000000004</v>
      </c>
      <c r="K9" s="69"/>
      <c r="L9" s="35">
        <f>SUM($J$5:J9)</f>
        <v>125396041.40000001</v>
      </c>
    </row>
    <row r="10" spans="1:12" ht="140.25" x14ac:dyDescent="0.25">
      <c r="A10" s="38" t="s">
        <v>37</v>
      </c>
      <c r="B10" s="48" t="s">
        <v>38</v>
      </c>
      <c r="C10" s="48" t="s">
        <v>38</v>
      </c>
      <c r="D10" s="45"/>
      <c r="E10" s="49" t="s">
        <v>39</v>
      </c>
      <c r="F10" s="46" t="s">
        <v>40</v>
      </c>
      <c r="G10" s="47">
        <v>1555555</v>
      </c>
      <c r="H10" s="47">
        <v>1555555</v>
      </c>
      <c r="I10" s="84">
        <f t="shared" si="0"/>
        <v>0</v>
      </c>
      <c r="J10" s="85">
        <f t="shared" si="1"/>
        <v>1088888.5</v>
      </c>
      <c r="K10" s="69"/>
      <c r="L10" s="35">
        <f>SUM($J$5:J10)</f>
        <v>126484929.90000001</v>
      </c>
    </row>
    <row r="11" spans="1:12" ht="153.75" thickBot="1" x14ac:dyDescent="0.3">
      <c r="A11" s="1" t="s">
        <v>41</v>
      </c>
      <c r="B11" s="4" t="s">
        <v>42</v>
      </c>
      <c r="C11" s="14" t="s">
        <v>42</v>
      </c>
      <c r="D11" s="8"/>
      <c r="E11" s="15" t="s">
        <v>43</v>
      </c>
      <c r="F11" s="4" t="s">
        <v>44</v>
      </c>
      <c r="G11" s="82">
        <v>65000000</v>
      </c>
      <c r="H11" s="82">
        <v>81790000</v>
      </c>
      <c r="I11" s="84">
        <f t="shared" si="0"/>
        <v>25.830769230769235</v>
      </c>
      <c r="J11" s="85">
        <f t="shared" si="1"/>
        <v>57253000</v>
      </c>
      <c r="K11" s="70" t="s">
        <v>120</v>
      </c>
      <c r="L11" s="35">
        <f>SUM($J$5:J11)</f>
        <v>183737929.90000001</v>
      </c>
    </row>
    <row r="12" spans="1:12" ht="226.9" customHeight="1" thickBot="1" x14ac:dyDescent="0.3">
      <c r="A12" s="1" t="s">
        <v>45</v>
      </c>
      <c r="B12" s="62" t="s">
        <v>46</v>
      </c>
      <c r="C12" s="50" t="s">
        <v>46</v>
      </c>
      <c r="D12" s="8"/>
      <c r="E12" s="27" t="s">
        <v>47</v>
      </c>
      <c r="F12" s="17" t="s">
        <v>48</v>
      </c>
      <c r="G12" s="82">
        <v>22600000</v>
      </c>
      <c r="H12" s="82">
        <v>33449595</v>
      </c>
      <c r="I12" s="84">
        <f t="shared" si="0"/>
        <v>48.007057522123887</v>
      </c>
      <c r="J12" s="85">
        <f t="shared" si="1"/>
        <v>23414716.5</v>
      </c>
      <c r="K12" s="71" t="s">
        <v>121</v>
      </c>
      <c r="L12" s="35">
        <f>SUM($J$5:J12)</f>
        <v>207152646.40000001</v>
      </c>
    </row>
    <row r="13" spans="1:12" ht="178.5" x14ac:dyDescent="0.25">
      <c r="A13" s="19" t="s">
        <v>49</v>
      </c>
      <c r="B13" s="2" t="s">
        <v>14</v>
      </c>
      <c r="C13" s="4" t="s">
        <v>50</v>
      </c>
      <c r="D13" s="64" t="s">
        <v>51</v>
      </c>
      <c r="E13" s="20" t="s">
        <v>52</v>
      </c>
      <c r="F13" s="12" t="s">
        <v>53</v>
      </c>
      <c r="G13" s="82">
        <v>49000000</v>
      </c>
      <c r="H13" s="82">
        <v>77500000</v>
      </c>
      <c r="I13" s="86">
        <f t="shared" si="0"/>
        <v>58.163265306122469</v>
      </c>
      <c r="J13" s="85">
        <f t="shared" si="1"/>
        <v>54250000</v>
      </c>
      <c r="K13" s="72" t="s">
        <v>129</v>
      </c>
      <c r="L13" s="35">
        <f>SUM($J$5:J13)</f>
        <v>261402646.40000001</v>
      </c>
    </row>
    <row r="14" spans="1:12" ht="114.75" x14ac:dyDescent="0.25">
      <c r="A14" s="19" t="s">
        <v>54</v>
      </c>
      <c r="B14" s="39" t="s">
        <v>55</v>
      </c>
      <c r="C14" s="39" t="s">
        <v>55</v>
      </c>
      <c r="D14" s="45"/>
      <c r="E14" s="41" t="s">
        <v>56</v>
      </c>
      <c r="F14" s="46" t="s">
        <v>57</v>
      </c>
      <c r="G14" s="47">
        <v>15658239</v>
      </c>
      <c r="H14" s="47">
        <v>26834482</v>
      </c>
      <c r="I14" s="86">
        <f t="shared" si="0"/>
        <v>71.376117071657944</v>
      </c>
      <c r="J14" s="85">
        <f t="shared" si="1"/>
        <v>18784137.400000002</v>
      </c>
      <c r="K14" s="73"/>
      <c r="L14" s="35">
        <f>SUM($J$5:J14)</f>
        <v>280186783.80000001</v>
      </c>
    </row>
    <row r="15" spans="1:12" ht="114.75" x14ac:dyDescent="0.25">
      <c r="A15" s="19" t="s">
        <v>58</v>
      </c>
      <c r="B15" s="2" t="s">
        <v>14</v>
      </c>
      <c r="C15" s="14" t="s">
        <v>59</v>
      </c>
      <c r="D15" s="64" t="s">
        <v>60</v>
      </c>
      <c r="E15" s="15" t="s">
        <v>61</v>
      </c>
      <c r="F15" s="21" t="s">
        <v>62</v>
      </c>
      <c r="G15" s="83">
        <v>48815000</v>
      </c>
      <c r="H15" s="83">
        <v>61600000</v>
      </c>
      <c r="I15" s="84">
        <f t="shared" si="0"/>
        <v>26.190720065553634</v>
      </c>
      <c r="J15" s="85">
        <f t="shared" si="1"/>
        <v>43120000</v>
      </c>
      <c r="K15" s="74" t="s">
        <v>127</v>
      </c>
      <c r="L15" s="35">
        <f>SUM($J$5:J15)</f>
        <v>323306783.80000001</v>
      </c>
    </row>
    <row r="16" spans="1:12" ht="102.75" thickBot="1" x14ac:dyDescent="0.3">
      <c r="A16" s="1" t="s">
        <v>63</v>
      </c>
      <c r="B16" s="4" t="s">
        <v>64</v>
      </c>
      <c r="C16" s="14" t="s">
        <v>64</v>
      </c>
      <c r="D16" s="8"/>
      <c r="E16" s="23" t="s">
        <v>65</v>
      </c>
      <c r="F16" s="4" t="s">
        <v>66</v>
      </c>
      <c r="G16" s="82">
        <v>29200000</v>
      </c>
      <c r="H16" s="82">
        <v>50467383</v>
      </c>
      <c r="I16" s="86">
        <f t="shared" si="0"/>
        <v>72.833503424657522</v>
      </c>
      <c r="J16" s="85">
        <f t="shared" si="1"/>
        <v>35327168.100000001</v>
      </c>
      <c r="K16" s="75" t="s">
        <v>122</v>
      </c>
      <c r="L16" s="35">
        <f>SUM($J$5:J16)</f>
        <v>358633951.90000004</v>
      </c>
    </row>
    <row r="17" spans="1:12" ht="270.60000000000002" customHeight="1" thickBot="1" x14ac:dyDescent="0.3">
      <c r="A17" s="1" t="s">
        <v>67</v>
      </c>
      <c r="B17" s="4" t="s">
        <v>68</v>
      </c>
      <c r="C17" s="7" t="s">
        <v>68</v>
      </c>
      <c r="D17" s="8"/>
      <c r="E17" s="3" t="s">
        <v>69</v>
      </c>
      <c r="F17" s="24" t="s">
        <v>70</v>
      </c>
      <c r="G17" s="82">
        <v>8000000</v>
      </c>
      <c r="H17" s="82">
        <v>11700394</v>
      </c>
      <c r="I17" s="84">
        <f t="shared" si="0"/>
        <v>46.254924999999986</v>
      </c>
      <c r="J17" s="85">
        <f t="shared" si="1"/>
        <v>8190275.7999999998</v>
      </c>
      <c r="K17" s="76" t="s">
        <v>123</v>
      </c>
      <c r="L17" s="35">
        <f>SUM($J$5:J17)</f>
        <v>366824227.70000005</v>
      </c>
    </row>
    <row r="18" spans="1:12" ht="238.15" customHeight="1" thickBot="1" x14ac:dyDescent="0.3">
      <c r="A18" s="1" t="s">
        <v>71</v>
      </c>
      <c r="B18" s="4" t="s">
        <v>72</v>
      </c>
      <c r="C18" s="14" t="s">
        <v>72</v>
      </c>
      <c r="D18" s="8"/>
      <c r="E18" s="15" t="s">
        <v>73</v>
      </c>
      <c r="F18" s="25" t="s">
        <v>74</v>
      </c>
      <c r="G18" s="82">
        <v>11586350</v>
      </c>
      <c r="H18" s="82">
        <v>14145596</v>
      </c>
      <c r="I18" s="84">
        <f t="shared" si="0"/>
        <v>22.088457538396483</v>
      </c>
      <c r="J18" s="85">
        <f t="shared" si="1"/>
        <v>9901917.1999999993</v>
      </c>
      <c r="K18" s="76" t="s">
        <v>125</v>
      </c>
      <c r="L18" s="34"/>
    </row>
    <row r="19" spans="1:12" ht="299.45" customHeight="1" thickBot="1" x14ac:dyDescent="0.3">
      <c r="A19" s="1" t="s">
        <v>75</v>
      </c>
      <c r="B19" s="62" t="s">
        <v>76</v>
      </c>
      <c r="C19" s="52" t="s">
        <v>76</v>
      </c>
      <c r="D19" s="8"/>
      <c r="E19" s="62" t="s">
        <v>77</v>
      </c>
      <c r="F19" s="2" t="s">
        <v>77</v>
      </c>
      <c r="G19" s="82">
        <v>30000000</v>
      </c>
      <c r="H19" s="82">
        <v>32190620</v>
      </c>
      <c r="I19" s="84">
        <f t="shared" si="0"/>
        <v>7.3020666666666614</v>
      </c>
      <c r="J19" s="85">
        <f t="shared" si="1"/>
        <v>22533434</v>
      </c>
      <c r="K19" s="76" t="s">
        <v>124</v>
      </c>
      <c r="L19" s="34"/>
    </row>
    <row r="20" spans="1:12" ht="195" customHeight="1" thickBot="1" x14ac:dyDescent="0.3">
      <c r="A20" s="19" t="s">
        <v>78</v>
      </c>
      <c r="B20" s="2" t="s">
        <v>14</v>
      </c>
      <c r="C20" s="14" t="s">
        <v>79</v>
      </c>
      <c r="D20" s="64" t="s">
        <v>80</v>
      </c>
      <c r="E20" s="26" t="s">
        <v>81</v>
      </c>
      <c r="F20" s="4" t="s">
        <v>82</v>
      </c>
      <c r="G20" s="82">
        <v>89000000</v>
      </c>
      <c r="H20" s="82">
        <v>99000000</v>
      </c>
      <c r="I20" s="84">
        <f t="shared" si="0"/>
        <v>11.235955056179776</v>
      </c>
      <c r="J20" s="85">
        <f t="shared" si="1"/>
        <v>69300000</v>
      </c>
      <c r="K20" s="72" t="s">
        <v>129</v>
      </c>
    </row>
    <row r="21" spans="1:12" ht="111.6" customHeight="1" x14ac:dyDescent="0.25">
      <c r="A21" s="19" t="s">
        <v>83</v>
      </c>
      <c r="B21" s="4" t="s">
        <v>84</v>
      </c>
      <c r="C21" s="7" t="s">
        <v>84</v>
      </c>
      <c r="D21" s="8"/>
      <c r="E21" s="2" t="s">
        <v>85</v>
      </c>
      <c r="F21" s="12" t="s">
        <v>86</v>
      </c>
      <c r="G21" s="82">
        <v>11497257</v>
      </c>
      <c r="H21" s="82">
        <v>12101402</v>
      </c>
      <c r="I21" s="84">
        <f t="shared" si="0"/>
        <v>5.2546881399624397</v>
      </c>
      <c r="J21" s="85">
        <f t="shared" si="1"/>
        <v>8470981.4000000004</v>
      </c>
      <c r="K21" s="72" t="s">
        <v>128</v>
      </c>
    </row>
    <row r="22" spans="1:12" ht="183.6" customHeight="1" thickBot="1" x14ac:dyDescent="0.3">
      <c r="A22" s="1" t="s">
        <v>88</v>
      </c>
      <c r="B22" s="4" t="s">
        <v>89</v>
      </c>
      <c r="C22" s="7" t="s">
        <v>89</v>
      </c>
      <c r="D22" s="8"/>
      <c r="E22" s="28" t="s">
        <v>90</v>
      </c>
      <c r="F22" s="29" t="s">
        <v>91</v>
      </c>
      <c r="G22" s="82">
        <v>17600000</v>
      </c>
      <c r="H22" s="82">
        <v>19850800</v>
      </c>
      <c r="I22" s="84">
        <f t="shared" si="0"/>
        <v>12.788636363636357</v>
      </c>
      <c r="J22" s="85">
        <f t="shared" si="1"/>
        <v>13895560</v>
      </c>
      <c r="K22" s="77" t="s">
        <v>132</v>
      </c>
      <c r="L22" s="34"/>
    </row>
    <row r="23" spans="1:12" ht="199.9" customHeight="1" x14ac:dyDescent="0.25">
      <c r="A23" s="1" t="s">
        <v>92</v>
      </c>
      <c r="B23" s="4" t="s">
        <v>93</v>
      </c>
      <c r="C23" s="7" t="s">
        <v>93</v>
      </c>
      <c r="D23" s="8"/>
      <c r="E23" s="27" t="s">
        <v>94</v>
      </c>
      <c r="F23" s="18" t="s">
        <v>95</v>
      </c>
      <c r="G23" s="82">
        <v>16900000</v>
      </c>
      <c r="H23" s="82">
        <v>23518000</v>
      </c>
      <c r="I23" s="84">
        <f t="shared" si="0"/>
        <v>39.15976331360946</v>
      </c>
      <c r="J23" s="85">
        <f t="shared" si="1"/>
        <v>16462600</v>
      </c>
      <c r="K23" s="76" t="s">
        <v>131</v>
      </c>
    </row>
    <row r="24" spans="1:12" ht="153" x14ac:dyDescent="0.25">
      <c r="A24" s="38" t="s">
        <v>96</v>
      </c>
      <c r="B24" s="51" t="s">
        <v>97</v>
      </c>
      <c r="C24" s="51" t="s">
        <v>97</v>
      </c>
      <c r="D24" s="45"/>
      <c r="E24" s="41" t="s">
        <v>98</v>
      </c>
      <c r="F24" s="46" t="s">
        <v>99</v>
      </c>
      <c r="G24" s="43">
        <v>17500000</v>
      </c>
      <c r="H24" s="43">
        <v>17500000</v>
      </c>
      <c r="I24" s="84">
        <f t="shared" si="0"/>
        <v>0</v>
      </c>
      <c r="J24" s="85">
        <f t="shared" si="1"/>
        <v>12250000</v>
      </c>
      <c r="K24" s="78"/>
    </row>
    <row r="25" spans="1:12" ht="150.6" customHeight="1" x14ac:dyDescent="0.25">
      <c r="A25" s="38" t="s">
        <v>100</v>
      </c>
      <c r="B25" s="39" t="s">
        <v>101</v>
      </c>
      <c r="C25" s="39" t="s">
        <v>101</v>
      </c>
      <c r="D25" s="45"/>
      <c r="E25" s="41" t="s">
        <v>102</v>
      </c>
      <c r="F25" s="41" t="s">
        <v>102</v>
      </c>
      <c r="G25" s="47">
        <v>1355000</v>
      </c>
      <c r="H25" s="47">
        <v>1355000</v>
      </c>
      <c r="I25" s="84">
        <f t="shared" si="0"/>
        <v>0</v>
      </c>
      <c r="J25" s="85">
        <f t="shared" si="1"/>
        <v>948500</v>
      </c>
      <c r="K25" s="78"/>
    </row>
    <row r="26" spans="1:12" ht="90" x14ac:dyDescent="0.25">
      <c r="A26" s="53" t="s">
        <v>103</v>
      </c>
      <c r="B26" s="54" t="s">
        <v>104</v>
      </c>
      <c r="C26" s="55" t="s">
        <v>104</v>
      </c>
      <c r="D26" s="56"/>
      <c r="E26" s="57" t="s">
        <v>105</v>
      </c>
      <c r="F26" s="58" t="s">
        <v>106</v>
      </c>
      <c r="G26" s="59">
        <v>30550200</v>
      </c>
      <c r="H26" s="59">
        <v>30550200</v>
      </c>
      <c r="I26" s="84">
        <f t="shared" si="0"/>
        <v>0</v>
      </c>
      <c r="J26" s="85">
        <f t="shared" si="1"/>
        <v>21385140</v>
      </c>
      <c r="K26" s="79"/>
    </row>
    <row r="27" spans="1:12" x14ac:dyDescent="0.25">
      <c r="A27" s="30"/>
      <c r="B27" s="31"/>
      <c r="C27" s="31"/>
      <c r="D27" s="31"/>
      <c r="E27" s="31"/>
      <c r="F27" s="31"/>
      <c r="G27" s="32">
        <f>SUM(G5:G26)</f>
        <v>600091045</v>
      </c>
      <c r="H27" s="32">
        <f>SUM(H5:H26)</f>
        <v>774246229</v>
      </c>
      <c r="I27" s="32"/>
      <c r="J27" s="32">
        <f>SUM(J5:J26)</f>
        <v>541972360.29999995</v>
      </c>
      <c r="K27" s="80"/>
    </row>
    <row r="28" spans="1:12" ht="55.15" customHeight="1" x14ac:dyDescent="0.25">
      <c r="A28" s="30"/>
      <c r="B28" s="31"/>
      <c r="C28" s="31"/>
      <c r="D28" s="31"/>
      <c r="E28" s="31"/>
      <c r="F28" s="31"/>
      <c r="G28" s="8"/>
      <c r="H28" s="8" t="s">
        <v>9</v>
      </c>
      <c r="I28" s="8"/>
      <c r="J28" s="8" t="s">
        <v>12</v>
      </c>
      <c r="K28" s="80"/>
    </row>
    <row r="29" spans="1:12" x14ac:dyDescent="0.25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2" x14ac:dyDescent="0.25">
      <c r="A30" t="s">
        <v>107</v>
      </c>
    </row>
    <row r="31" spans="1:12" x14ac:dyDescent="0.25">
      <c r="A31" s="34"/>
    </row>
    <row r="32" spans="1:12" x14ac:dyDescent="0.25">
      <c r="A32" s="34" t="s">
        <v>108</v>
      </c>
      <c r="J32" s="35">
        <v>295000000</v>
      </c>
    </row>
    <row r="33" spans="1:10" x14ac:dyDescent="0.25">
      <c r="A33" s="34" t="s">
        <v>109</v>
      </c>
      <c r="B33" s="36" t="s">
        <v>110</v>
      </c>
      <c r="J33" t="s">
        <v>111</v>
      </c>
    </row>
    <row r="34" spans="1:10" x14ac:dyDescent="0.25">
      <c r="A34" s="34" t="s">
        <v>112</v>
      </c>
      <c r="B34" s="36"/>
      <c r="J34" t="s">
        <v>113</v>
      </c>
    </row>
    <row r="35" spans="1:10" x14ac:dyDescent="0.25">
      <c r="A35" s="34" t="s">
        <v>114</v>
      </c>
      <c r="B35" s="36"/>
    </row>
    <row r="36" spans="1:10" x14ac:dyDescent="0.25">
      <c r="A36" s="37" t="s">
        <v>115</v>
      </c>
    </row>
    <row r="37" spans="1:10" x14ac:dyDescent="0.25">
      <c r="A37" s="34" t="s">
        <v>116</v>
      </c>
    </row>
    <row r="38" spans="1:10" x14ac:dyDescent="0.25">
      <c r="A38" s="37" t="s">
        <v>117</v>
      </c>
    </row>
    <row r="39" spans="1:10" x14ac:dyDescent="0.25">
      <c r="A39" s="34" t="s">
        <v>118</v>
      </c>
    </row>
  </sheetData>
  <autoFilter ref="A2:K4" xr:uid="{EB99989E-4140-45F0-BA99-0343FF4A23BA}">
    <filterColumn colId="2" showButton="0"/>
    <filterColumn colId="3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showButton="0"/>
    <sortState xmlns:xlrd2="http://schemas.microsoft.com/office/spreadsheetml/2017/richdata2" ref="A7:K52">
      <sortCondition ref="A2:A4"/>
    </sortState>
  </autoFilter>
  <mergeCells count="14">
    <mergeCell ref="H3:H4"/>
    <mergeCell ref="I3:I4"/>
    <mergeCell ref="J3:J4"/>
    <mergeCell ref="K3:K4"/>
    <mergeCell ref="A1:K1"/>
    <mergeCell ref="A2:A4"/>
    <mergeCell ref="B2:B4"/>
    <mergeCell ref="C2:D2"/>
    <mergeCell ref="E2:E4"/>
    <mergeCell ref="F2:F4"/>
    <mergeCell ref="G2:J2"/>
    <mergeCell ref="C3:C4"/>
    <mergeCell ref="D3:D4"/>
    <mergeCell ref="G3:G4"/>
  </mergeCells>
  <pageMargins left="0.7" right="0.7" top="0.78740157499999996" bottom="0.78740157499999996" header="0.3" footer="0.3"/>
  <pageSetup paperSize="9" scale="66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DC-7986-41AB-8558-0974AA48F118}">
  <sheetPr>
    <pageSetUpPr fitToPage="1"/>
  </sheetPr>
  <dimension ref="A1:M39"/>
  <sheetViews>
    <sheetView zoomScale="80" zoomScaleNormal="80" workbookViewId="0">
      <selection activeCell="I5" sqref="I5"/>
    </sheetView>
  </sheetViews>
  <sheetFormatPr defaultRowHeight="15" x14ac:dyDescent="0.25"/>
  <cols>
    <col min="1" max="1" width="14.140625" customWidth="1"/>
    <col min="2" max="2" width="19.42578125" customWidth="1"/>
    <col min="3" max="3" width="18.28515625" customWidth="1"/>
    <col min="4" max="4" width="17.7109375" customWidth="1"/>
    <col min="5" max="5" width="19.28515625" customWidth="1"/>
    <col min="6" max="6" width="39.28515625" customWidth="1"/>
    <col min="7" max="8" width="14" customWidth="1"/>
    <col min="9" max="9" width="13.85546875" customWidth="1"/>
    <col min="10" max="10" width="13.5703125" customWidth="1"/>
    <col min="11" max="11" width="14" customWidth="1"/>
    <col min="12" max="12" width="32.28515625" customWidth="1"/>
    <col min="13" max="13" width="30.7109375" customWidth="1"/>
  </cols>
  <sheetData>
    <row r="1" spans="1:13" ht="19.5" thickBot="1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ht="25.5" x14ac:dyDescent="0.25">
      <c r="A2" s="93" t="s">
        <v>1</v>
      </c>
      <c r="B2" s="96" t="s">
        <v>2</v>
      </c>
      <c r="C2" s="99" t="s">
        <v>3</v>
      </c>
      <c r="D2" s="100"/>
      <c r="E2" s="101" t="s">
        <v>4</v>
      </c>
      <c r="F2" s="103" t="s">
        <v>5</v>
      </c>
      <c r="G2" s="105"/>
      <c r="H2" s="105"/>
      <c r="I2" s="105"/>
      <c r="J2" s="105"/>
      <c r="K2" s="105"/>
      <c r="L2" s="65" t="s">
        <v>6</v>
      </c>
    </row>
    <row r="3" spans="1:13" x14ac:dyDescent="0.25">
      <c r="A3" s="94"/>
      <c r="B3" s="97"/>
      <c r="C3" s="106" t="s">
        <v>7</v>
      </c>
      <c r="D3" s="108" t="s">
        <v>2</v>
      </c>
      <c r="E3" s="102"/>
      <c r="F3" s="104"/>
      <c r="G3" s="87" t="s">
        <v>8</v>
      </c>
      <c r="H3" s="87" t="s">
        <v>9</v>
      </c>
      <c r="I3" s="88" t="s">
        <v>10</v>
      </c>
      <c r="J3" s="88" t="s">
        <v>11</v>
      </c>
      <c r="K3" s="88" t="s">
        <v>12</v>
      </c>
      <c r="L3" s="90" t="s">
        <v>119</v>
      </c>
    </row>
    <row r="4" spans="1:13" ht="75.599999999999994" customHeight="1" thickBot="1" x14ac:dyDescent="0.3">
      <c r="A4" s="95"/>
      <c r="B4" s="98"/>
      <c r="C4" s="107"/>
      <c r="D4" s="109"/>
      <c r="E4" s="102"/>
      <c r="F4" s="104"/>
      <c r="G4" s="87"/>
      <c r="H4" s="87"/>
      <c r="I4" s="89"/>
      <c r="J4" s="89"/>
      <c r="K4" s="89"/>
      <c r="L4" s="91"/>
      <c r="M4" t="s">
        <v>133</v>
      </c>
    </row>
    <row r="5" spans="1:13" ht="238.15" customHeight="1" thickBot="1" x14ac:dyDescent="0.3">
      <c r="A5" s="1" t="s">
        <v>13</v>
      </c>
      <c r="B5" s="2" t="s">
        <v>14</v>
      </c>
      <c r="C5" s="3" t="s">
        <v>15</v>
      </c>
      <c r="D5" s="63" t="s">
        <v>16</v>
      </c>
      <c r="E5" s="3" t="s">
        <v>17</v>
      </c>
      <c r="F5" s="4" t="s">
        <v>18</v>
      </c>
      <c r="G5" s="5">
        <v>46800000</v>
      </c>
      <c r="H5" s="5">
        <v>46800000</v>
      </c>
      <c r="I5" s="5">
        <v>46800000</v>
      </c>
      <c r="J5" s="5">
        <v>0</v>
      </c>
      <c r="K5" s="6">
        <f>(I5/100)*70</f>
        <v>32760000</v>
      </c>
      <c r="L5" s="67" t="s">
        <v>130</v>
      </c>
      <c r="M5" s="35">
        <f>SUM($K$5:K5)</f>
        <v>32760000</v>
      </c>
    </row>
    <row r="6" spans="1:13" ht="51.75" thickBot="1" x14ac:dyDescent="0.3">
      <c r="A6" s="1" t="s">
        <v>19</v>
      </c>
      <c r="B6" s="4" t="s">
        <v>20</v>
      </c>
      <c r="C6" s="7" t="s">
        <v>20</v>
      </c>
      <c r="D6" s="64" t="s">
        <v>21</v>
      </c>
      <c r="E6" s="9" t="s">
        <v>22</v>
      </c>
      <c r="F6" s="10" t="s">
        <v>23</v>
      </c>
      <c r="G6" s="11">
        <v>14300000</v>
      </c>
      <c r="H6" s="11">
        <v>14300000</v>
      </c>
      <c r="I6" s="5">
        <v>14300000</v>
      </c>
      <c r="J6" s="5">
        <v>0</v>
      </c>
      <c r="K6" s="6">
        <f>(I6/100)*70</f>
        <v>10010000</v>
      </c>
      <c r="L6" s="68" t="s">
        <v>24</v>
      </c>
      <c r="M6" s="35">
        <f>SUM($K$5:K6)</f>
        <v>42770000</v>
      </c>
    </row>
    <row r="7" spans="1:13" ht="89.25" x14ac:dyDescent="0.25">
      <c r="A7" s="38" t="s">
        <v>25</v>
      </c>
      <c r="B7" s="39" t="s">
        <v>26</v>
      </c>
      <c r="C7" s="39" t="s">
        <v>26</v>
      </c>
      <c r="D7" s="40"/>
      <c r="E7" s="41" t="s">
        <v>27</v>
      </c>
      <c r="F7" s="42" t="s">
        <v>28</v>
      </c>
      <c r="G7" s="43">
        <v>45000000</v>
      </c>
      <c r="H7" s="43">
        <v>51750000</v>
      </c>
      <c r="I7" s="43">
        <v>51750000</v>
      </c>
      <c r="J7" s="43"/>
      <c r="K7" s="44">
        <f>(I7/100)*70</f>
        <v>36225000</v>
      </c>
      <c r="L7" s="69"/>
      <c r="M7" s="35">
        <f>SUM($K$5:K7)</f>
        <v>78995000</v>
      </c>
    </row>
    <row r="8" spans="1:13" ht="165.75" x14ac:dyDescent="0.25">
      <c r="A8" s="38" t="s">
        <v>29</v>
      </c>
      <c r="B8" s="39" t="s">
        <v>30</v>
      </c>
      <c r="C8" s="39" t="s">
        <v>30</v>
      </c>
      <c r="D8" s="45"/>
      <c r="E8" s="41" t="s">
        <v>31</v>
      </c>
      <c r="F8" s="46" t="s">
        <v>32</v>
      </c>
      <c r="G8" s="47">
        <v>20449000</v>
      </c>
      <c r="H8" s="47">
        <v>56679425</v>
      </c>
      <c r="I8" s="43">
        <v>56679425</v>
      </c>
      <c r="J8" s="43"/>
      <c r="K8" s="44">
        <f t="shared" ref="K8:K20" si="0">(I8/100)*70</f>
        <v>39675597.5</v>
      </c>
      <c r="L8" s="69"/>
      <c r="M8" s="35">
        <f>SUM($K$5:K8)</f>
        <v>118670597.5</v>
      </c>
    </row>
    <row r="9" spans="1:13" ht="89.25" x14ac:dyDescent="0.25">
      <c r="A9" s="38" t="s">
        <v>33</v>
      </c>
      <c r="B9" s="39" t="s">
        <v>34</v>
      </c>
      <c r="C9" s="39" t="s">
        <v>34</v>
      </c>
      <c r="D9" s="45"/>
      <c r="E9" s="41" t="s">
        <v>35</v>
      </c>
      <c r="F9" s="46" t="s">
        <v>36</v>
      </c>
      <c r="G9" s="47">
        <v>7724444</v>
      </c>
      <c r="H9" s="47">
        <v>9607777</v>
      </c>
      <c r="I9" s="43">
        <v>8647000</v>
      </c>
      <c r="J9" s="43">
        <v>960777</v>
      </c>
      <c r="K9" s="44">
        <f t="shared" si="0"/>
        <v>6052900</v>
      </c>
      <c r="L9" s="69"/>
      <c r="M9" s="35">
        <f>SUM($K$5:K9)</f>
        <v>124723497.5</v>
      </c>
    </row>
    <row r="10" spans="1:13" ht="140.25" x14ac:dyDescent="0.25">
      <c r="A10" s="38" t="s">
        <v>37</v>
      </c>
      <c r="B10" s="48" t="s">
        <v>38</v>
      </c>
      <c r="C10" s="48" t="s">
        <v>38</v>
      </c>
      <c r="D10" s="45"/>
      <c r="E10" s="49" t="s">
        <v>39</v>
      </c>
      <c r="F10" s="46" t="s">
        <v>40</v>
      </c>
      <c r="G10" s="47">
        <v>1555555</v>
      </c>
      <c r="H10" s="47"/>
      <c r="I10" s="43">
        <v>1555555</v>
      </c>
      <c r="J10" s="43"/>
      <c r="K10" s="44">
        <f t="shared" si="0"/>
        <v>1088888.5</v>
      </c>
      <c r="L10" s="69"/>
      <c r="M10" s="35">
        <f>SUM($K$5:K10)</f>
        <v>125812386</v>
      </c>
    </row>
    <row r="11" spans="1:13" ht="153.75" thickBot="1" x14ac:dyDescent="0.3">
      <c r="A11" s="1" t="s">
        <v>41</v>
      </c>
      <c r="B11" s="4" t="s">
        <v>42</v>
      </c>
      <c r="C11" s="14" t="s">
        <v>42</v>
      </c>
      <c r="D11" s="8"/>
      <c r="E11" s="15" t="s">
        <v>43</v>
      </c>
      <c r="F11" s="4" t="s">
        <v>44</v>
      </c>
      <c r="G11" s="11">
        <v>65000000</v>
      </c>
      <c r="H11" s="11">
        <v>81790000</v>
      </c>
      <c r="I11" s="5">
        <v>81790000</v>
      </c>
      <c r="J11" s="5">
        <f>H11-I11</f>
        <v>0</v>
      </c>
      <c r="K11" s="6">
        <f t="shared" si="0"/>
        <v>57253000</v>
      </c>
      <c r="L11" s="70" t="s">
        <v>120</v>
      </c>
      <c r="M11" s="35">
        <f>SUM($K$5:K11)</f>
        <v>183065386</v>
      </c>
    </row>
    <row r="12" spans="1:13" ht="226.9" customHeight="1" thickBot="1" x14ac:dyDescent="0.3">
      <c r="A12" s="1" t="s">
        <v>45</v>
      </c>
      <c r="B12" s="62" t="s">
        <v>46</v>
      </c>
      <c r="C12" s="50" t="s">
        <v>46</v>
      </c>
      <c r="D12" s="8"/>
      <c r="E12" s="16" t="s">
        <v>47</v>
      </c>
      <c r="F12" s="17" t="s">
        <v>48</v>
      </c>
      <c r="G12" s="11">
        <v>22600000</v>
      </c>
      <c r="H12" s="11">
        <v>33449595</v>
      </c>
      <c r="I12" s="5">
        <v>33449595</v>
      </c>
      <c r="J12" s="5">
        <v>0</v>
      </c>
      <c r="K12" s="6">
        <f t="shared" si="0"/>
        <v>23414716.5</v>
      </c>
      <c r="L12" s="71" t="s">
        <v>121</v>
      </c>
      <c r="M12" s="35">
        <f>SUM($K$5:K12)</f>
        <v>206480102.5</v>
      </c>
    </row>
    <row r="13" spans="1:13" ht="178.5" x14ac:dyDescent="0.25">
      <c r="A13" s="19" t="s">
        <v>49</v>
      </c>
      <c r="B13" s="4" t="s">
        <v>50</v>
      </c>
      <c r="C13" s="4" t="s">
        <v>50</v>
      </c>
      <c r="D13" s="64" t="s">
        <v>51</v>
      </c>
      <c r="E13" s="20" t="s">
        <v>52</v>
      </c>
      <c r="F13" s="12" t="s">
        <v>53</v>
      </c>
      <c r="G13" s="11">
        <v>49000000</v>
      </c>
      <c r="H13" s="11">
        <v>77500000</v>
      </c>
      <c r="I13" s="5">
        <v>75000000</v>
      </c>
      <c r="J13" s="5">
        <v>0</v>
      </c>
      <c r="K13" s="6">
        <f t="shared" si="0"/>
        <v>52500000</v>
      </c>
      <c r="L13" s="72" t="s">
        <v>129</v>
      </c>
      <c r="M13" s="35">
        <f>SUM($K$5:K13)</f>
        <v>258980102.5</v>
      </c>
    </row>
    <row r="14" spans="1:13" ht="114.75" x14ac:dyDescent="0.25">
      <c r="A14" s="19" t="s">
        <v>54</v>
      </c>
      <c r="B14" s="39" t="s">
        <v>55</v>
      </c>
      <c r="C14" s="39" t="s">
        <v>55</v>
      </c>
      <c r="D14" s="45"/>
      <c r="E14" s="41" t="s">
        <v>56</v>
      </c>
      <c r="F14" s="46" t="s">
        <v>57</v>
      </c>
      <c r="G14" s="47">
        <v>15658239</v>
      </c>
      <c r="H14" s="47">
        <v>26834482</v>
      </c>
      <c r="I14" s="43">
        <v>26834482</v>
      </c>
      <c r="J14" s="43"/>
      <c r="K14" s="44">
        <f t="shared" si="0"/>
        <v>18784137.400000002</v>
      </c>
      <c r="L14" s="73"/>
      <c r="M14" s="35">
        <f>SUM($K$5:K14)</f>
        <v>277764239.89999998</v>
      </c>
    </row>
    <row r="15" spans="1:13" ht="114.75" x14ac:dyDescent="0.25">
      <c r="A15" s="19" t="s">
        <v>58</v>
      </c>
      <c r="B15" s="13" t="s">
        <v>59</v>
      </c>
      <c r="C15" s="14" t="s">
        <v>59</v>
      </c>
      <c r="D15" s="64" t="s">
        <v>60</v>
      </c>
      <c r="E15" s="15" t="s">
        <v>61</v>
      </c>
      <c r="F15" s="21" t="s">
        <v>62</v>
      </c>
      <c r="G15" s="22">
        <v>48815000</v>
      </c>
      <c r="H15" s="22">
        <v>61600000</v>
      </c>
      <c r="I15" s="5">
        <v>61600000</v>
      </c>
      <c r="J15" s="5"/>
      <c r="K15" s="6">
        <f t="shared" si="0"/>
        <v>43120000</v>
      </c>
      <c r="L15" s="74" t="s">
        <v>127</v>
      </c>
      <c r="M15" s="35">
        <f>SUM($K$5:K15)</f>
        <v>320884239.89999998</v>
      </c>
    </row>
    <row r="16" spans="1:13" ht="102.75" thickBot="1" x14ac:dyDescent="0.3">
      <c r="A16" s="1" t="s">
        <v>63</v>
      </c>
      <c r="B16" s="4" t="s">
        <v>64</v>
      </c>
      <c r="C16" s="14" t="s">
        <v>64</v>
      </c>
      <c r="D16" s="8"/>
      <c r="E16" s="23" t="s">
        <v>65</v>
      </c>
      <c r="F16" s="4" t="s">
        <v>66</v>
      </c>
      <c r="G16" s="11">
        <v>29200000</v>
      </c>
      <c r="H16" s="11">
        <v>50467383</v>
      </c>
      <c r="I16" s="5">
        <v>50467383</v>
      </c>
      <c r="J16" s="5">
        <f>H16-I16</f>
        <v>0</v>
      </c>
      <c r="K16" s="6">
        <f t="shared" si="0"/>
        <v>35327168.100000001</v>
      </c>
      <c r="L16" s="75" t="s">
        <v>122</v>
      </c>
      <c r="M16" s="35">
        <f>SUM($K$5:K16)</f>
        <v>356211408</v>
      </c>
    </row>
    <row r="17" spans="1:13" ht="270.60000000000002" customHeight="1" thickBot="1" x14ac:dyDescent="0.3">
      <c r="A17" s="1" t="s">
        <v>67</v>
      </c>
      <c r="B17" s="4" t="s">
        <v>68</v>
      </c>
      <c r="C17" s="7" t="s">
        <v>68</v>
      </c>
      <c r="D17" s="8"/>
      <c r="E17" s="3" t="s">
        <v>69</v>
      </c>
      <c r="F17" s="24" t="s">
        <v>70</v>
      </c>
      <c r="G17" s="11">
        <v>8000000</v>
      </c>
      <c r="H17" s="11">
        <v>11700394</v>
      </c>
      <c r="I17" s="5">
        <v>11700394</v>
      </c>
      <c r="J17" s="5">
        <v>0</v>
      </c>
      <c r="K17" s="6">
        <f t="shared" si="0"/>
        <v>8190275.7999999998</v>
      </c>
      <c r="L17" s="76" t="s">
        <v>123</v>
      </c>
      <c r="M17" s="35">
        <f>SUM($K$5:K17)</f>
        <v>364401683.80000001</v>
      </c>
    </row>
    <row r="18" spans="1:13" ht="238.15" customHeight="1" thickBot="1" x14ac:dyDescent="0.3">
      <c r="A18" s="1" t="s">
        <v>71</v>
      </c>
      <c r="B18" s="4" t="s">
        <v>72</v>
      </c>
      <c r="C18" s="14" t="s">
        <v>72</v>
      </c>
      <c r="D18" s="8"/>
      <c r="E18" s="15" t="s">
        <v>73</v>
      </c>
      <c r="F18" s="25" t="s">
        <v>74</v>
      </c>
      <c r="G18" s="11">
        <v>11586350</v>
      </c>
      <c r="H18" s="11">
        <v>14145596</v>
      </c>
      <c r="I18" s="5">
        <v>13942316</v>
      </c>
      <c r="J18" s="5">
        <f>H18-I18</f>
        <v>203280</v>
      </c>
      <c r="K18" s="6">
        <f t="shared" si="0"/>
        <v>9759621.2000000011</v>
      </c>
      <c r="L18" s="76" t="s">
        <v>125</v>
      </c>
      <c r="M18" s="34"/>
    </row>
    <row r="19" spans="1:13" ht="299.45" customHeight="1" thickBot="1" x14ac:dyDescent="0.3">
      <c r="A19" s="1" t="s">
        <v>75</v>
      </c>
      <c r="B19" s="62" t="s">
        <v>76</v>
      </c>
      <c r="C19" s="52" t="s">
        <v>76</v>
      </c>
      <c r="D19" s="8"/>
      <c r="E19" s="62" t="s">
        <v>77</v>
      </c>
      <c r="F19" s="2" t="s">
        <v>77</v>
      </c>
      <c r="G19" s="11">
        <v>30000000</v>
      </c>
      <c r="H19" s="11">
        <v>32190620</v>
      </c>
      <c r="I19" s="5">
        <v>32190620</v>
      </c>
      <c r="J19" s="5">
        <v>0</v>
      </c>
      <c r="K19" s="6">
        <f t="shared" si="0"/>
        <v>22533434</v>
      </c>
      <c r="L19" s="76" t="s">
        <v>124</v>
      </c>
      <c r="M19" s="34"/>
    </row>
    <row r="20" spans="1:13" ht="195" customHeight="1" thickBot="1" x14ac:dyDescent="0.3">
      <c r="A20" s="19" t="s">
        <v>78</v>
      </c>
      <c r="B20" s="4" t="s">
        <v>79</v>
      </c>
      <c r="C20" s="14" t="s">
        <v>79</v>
      </c>
      <c r="D20" s="64" t="s">
        <v>80</v>
      </c>
      <c r="E20" s="26" t="s">
        <v>81</v>
      </c>
      <c r="F20" s="4" t="s">
        <v>82</v>
      </c>
      <c r="G20" s="11">
        <v>89000000</v>
      </c>
      <c r="H20" s="11">
        <v>99000000</v>
      </c>
      <c r="I20" s="5">
        <v>99000000</v>
      </c>
      <c r="J20" s="5">
        <f>H20-I20</f>
        <v>0</v>
      </c>
      <c r="K20" s="6">
        <f t="shared" si="0"/>
        <v>69300000</v>
      </c>
      <c r="L20" s="72" t="s">
        <v>129</v>
      </c>
      <c r="M20" t="s">
        <v>126</v>
      </c>
    </row>
    <row r="21" spans="1:13" ht="111.6" customHeight="1" x14ac:dyDescent="0.25">
      <c r="A21" s="19" t="s">
        <v>83</v>
      </c>
      <c r="B21" s="4" t="s">
        <v>84</v>
      </c>
      <c r="C21" s="7" t="s">
        <v>84</v>
      </c>
      <c r="D21" s="8"/>
      <c r="E21" s="2" t="s">
        <v>85</v>
      </c>
      <c r="F21" s="12" t="s">
        <v>86</v>
      </c>
      <c r="G21" s="11">
        <v>11497257</v>
      </c>
      <c r="H21" s="11" t="s">
        <v>87</v>
      </c>
      <c r="I21" s="11">
        <v>12101402</v>
      </c>
      <c r="J21" s="5">
        <v>0</v>
      </c>
      <c r="K21" s="6">
        <f>(I21/100)*70</f>
        <v>8470981.4000000004</v>
      </c>
      <c r="L21" s="72" t="s">
        <v>128</v>
      </c>
    </row>
    <row r="22" spans="1:13" ht="183.6" customHeight="1" thickBot="1" x14ac:dyDescent="0.3">
      <c r="A22" s="1" t="s">
        <v>88</v>
      </c>
      <c r="B22" s="4" t="s">
        <v>89</v>
      </c>
      <c r="C22" s="7" t="s">
        <v>89</v>
      </c>
      <c r="D22" s="8"/>
      <c r="E22" s="28" t="s">
        <v>90</v>
      </c>
      <c r="F22" s="29" t="s">
        <v>91</v>
      </c>
      <c r="G22" s="11">
        <v>17600000</v>
      </c>
      <c r="H22" s="11">
        <v>19850800</v>
      </c>
      <c r="I22" s="5">
        <v>19850800</v>
      </c>
      <c r="J22" s="5">
        <v>0</v>
      </c>
      <c r="K22" s="6">
        <f t="shared" ref="K22:K26" si="1">(I22/100)*70</f>
        <v>13895560</v>
      </c>
      <c r="L22" s="77" t="s">
        <v>132</v>
      </c>
      <c r="M22" s="34"/>
    </row>
    <row r="23" spans="1:13" ht="199.9" customHeight="1" x14ac:dyDescent="0.25">
      <c r="A23" s="1" t="s">
        <v>92</v>
      </c>
      <c r="B23" s="4" t="s">
        <v>93</v>
      </c>
      <c r="C23" s="7" t="s">
        <v>93</v>
      </c>
      <c r="D23" s="8"/>
      <c r="E23" s="27" t="s">
        <v>94</v>
      </c>
      <c r="F23" s="18" t="s">
        <v>95</v>
      </c>
      <c r="G23" s="11">
        <v>16900000</v>
      </c>
      <c r="H23" s="11">
        <v>23518000</v>
      </c>
      <c r="I23" s="5">
        <v>23323000</v>
      </c>
      <c r="J23" s="5">
        <v>0</v>
      </c>
      <c r="K23" s="6">
        <f t="shared" si="1"/>
        <v>16326100</v>
      </c>
      <c r="L23" s="76" t="s">
        <v>131</v>
      </c>
    </row>
    <row r="24" spans="1:13" ht="153" x14ac:dyDescent="0.25">
      <c r="A24" s="38" t="s">
        <v>96</v>
      </c>
      <c r="B24" s="51" t="s">
        <v>97</v>
      </c>
      <c r="C24" s="51" t="s">
        <v>97</v>
      </c>
      <c r="D24" s="45"/>
      <c r="E24" s="41" t="s">
        <v>98</v>
      </c>
      <c r="F24" s="46" t="s">
        <v>99</v>
      </c>
      <c r="G24" s="43">
        <v>17500000</v>
      </c>
      <c r="H24" s="43"/>
      <c r="I24" s="43">
        <v>17500000</v>
      </c>
      <c r="J24" s="43"/>
      <c r="K24" s="44">
        <f t="shared" si="1"/>
        <v>12250000</v>
      </c>
      <c r="L24" s="78"/>
    </row>
    <row r="25" spans="1:13" ht="150.6" customHeight="1" x14ac:dyDescent="0.25">
      <c r="A25" s="38" t="s">
        <v>100</v>
      </c>
      <c r="B25" s="39" t="s">
        <v>101</v>
      </c>
      <c r="C25" s="39" t="s">
        <v>101</v>
      </c>
      <c r="D25" s="45"/>
      <c r="E25" s="41" t="s">
        <v>102</v>
      </c>
      <c r="F25" s="41" t="s">
        <v>102</v>
      </c>
      <c r="G25" s="47">
        <v>1355000</v>
      </c>
      <c r="H25" s="47"/>
      <c r="I25" s="43">
        <v>1355000</v>
      </c>
      <c r="J25" s="43"/>
      <c r="K25" s="44">
        <f t="shared" si="1"/>
        <v>948500</v>
      </c>
      <c r="L25" s="78"/>
    </row>
    <row r="26" spans="1:13" ht="90" x14ac:dyDescent="0.25">
      <c r="A26" s="53" t="s">
        <v>103</v>
      </c>
      <c r="B26" s="54" t="s">
        <v>104</v>
      </c>
      <c r="C26" s="55" t="s">
        <v>104</v>
      </c>
      <c r="D26" s="56"/>
      <c r="E26" s="57" t="s">
        <v>105</v>
      </c>
      <c r="F26" s="58" t="s">
        <v>106</v>
      </c>
      <c r="G26" s="59">
        <v>30550200</v>
      </c>
      <c r="H26" s="59"/>
      <c r="I26" s="60">
        <v>30550200</v>
      </c>
      <c r="J26" s="60">
        <v>0</v>
      </c>
      <c r="K26" s="61">
        <f t="shared" si="1"/>
        <v>21385140</v>
      </c>
      <c r="L26" s="79"/>
    </row>
    <row r="27" spans="1:13" x14ac:dyDescent="0.25">
      <c r="A27" s="30"/>
      <c r="B27" s="31"/>
      <c r="C27" s="31"/>
      <c r="D27" s="31"/>
      <c r="E27" s="31"/>
      <c r="F27" s="31"/>
      <c r="G27" s="32">
        <f>SUM(G5:G26)</f>
        <v>600091045</v>
      </c>
      <c r="H27" s="32">
        <f>SUM(H5:H26)</f>
        <v>711184072</v>
      </c>
      <c r="I27" s="32">
        <f>SUM(I5:I26)</f>
        <v>770387172</v>
      </c>
      <c r="J27" s="32">
        <f>SUM(J5:J26)</f>
        <v>1164057</v>
      </c>
      <c r="K27" s="32">
        <f>SUM(K5:K26)</f>
        <v>539271020.39999998</v>
      </c>
      <c r="L27" s="80"/>
    </row>
    <row r="28" spans="1:13" ht="55.15" customHeight="1" x14ac:dyDescent="0.25">
      <c r="A28" s="30"/>
      <c r="B28" s="31"/>
      <c r="C28" s="31"/>
      <c r="D28" s="31"/>
      <c r="E28" s="31"/>
      <c r="F28" s="31"/>
      <c r="G28" s="8"/>
      <c r="H28" s="8" t="s">
        <v>9</v>
      </c>
      <c r="I28" s="8" t="s">
        <v>10</v>
      </c>
      <c r="J28" s="8" t="s">
        <v>11</v>
      </c>
      <c r="K28" s="8" t="s">
        <v>12</v>
      </c>
      <c r="L28" s="80"/>
    </row>
    <row r="29" spans="1:13" x14ac:dyDescent="0.25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x14ac:dyDescent="0.25">
      <c r="A30" t="s">
        <v>107</v>
      </c>
    </row>
    <row r="31" spans="1:13" x14ac:dyDescent="0.25">
      <c r="A31" s="34"/>
    </row>
    <row r="32" spans="1:13" x14ac:dyDescent="0.25">
      <c r="A32" s="34" t="s">
        <v>108</v>
      </c>
      <c r="K32" s="35">
        <v>295000000</v>
      </c>
    </row>
    <row r="33" spans="1:11" x14ac:dyDescent="0.25">
      <c r="A33" s="34" t="s">
        <v>109</v>
      </c>
      <c r="B33" s="36" t="s">
        <v>110</v>
      </c>
      <c r="K33" t="s">
        <v>111</v>
      </c>
    </row>
    <row r="34" spans="1:11" x14ac:dyDescent="0.25">
      <c r="A34" s="34" t="s">
        <v>112</v>
      </c>
      <c r="B34" s="36"/>
      <c r="K34" t="s">
        <v>113</v>
      </c>
    </row>
    <row r="35" spans="1:11" x14ac:dyDescent="0.25">
      <c r="A35" s="34" t="s">
        <v>114</v>
      </c>
      <c r="B35" s="36"/>
    </row>
    <row r="36" spans="1:11" x14ac:dyDescent="0.25">
      <c r="A36" s="37" t="s">
        <v>115</v>
      </c>
    </row>
    <row r="37" spans="1:11" x14ac:dyDescent="0.25">
      <c r="A37" s="34" t="s">
        <v>116</v>
      </c>
    </row>
    <row r="38" spans="1:11" x14ac:dyDescent="0.25">
      <c r="A38" s="37" t="s">
        <v>117</v>
      </c>
    </row>
    <row r="39" spans="1:11" x14ac:dyDescent="0.25">
      <c r="A39" s="34" t="s">
        <v>118</v>
      </c>
    </row>
  </sheetData>
  <autoFilter ref="A2:L4" xr:uid="{EB99989E-4140-45F0-BA99-0343FF4A23BA}">
    <filterColumn colId="2" showButton="0"/>
    <filterColumn colId="3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showButton="0"/>
    <sortState xmlns:xlrd2="http://schemas.microsoft.com/office/spreadsheetml/2017/richdata2" ref="A7:L52">
      <sortCondition ref="A2:A4"/>
    </sortState>
  </autoFilter>
  <mergeCells count="15">
    <mergeCell ref="I3:I4"/>
    <mergeCell ref="A1:L1"/>
    <mergeCell ref="A2:A4"/>
    <mergeCell ref="B2:B4"/>
    <mergeCell ref="C2:D2"/>
    <mergeCell ref="E2:E4"/>
    <mergeCell ref="F2:F4"/>
    <mergeCell ref="G2:K2"/>
    <mergeCell ref="J3:J4"/>
    <mergeCell ref="K3:K4"/>
    <mergeCell ref="L3:L4"/>
    <mergeCell ref="C3:C4"/>
    <mergeCell ref="D3:D4"/>
    <mergeCell ref="G3:G4"/>
    <mergeCell ref="H3:H4"/>
  </mergeCells>
  <pageMargins left="0.7" right="0.7" top="0.78740157499999996" bottom="0.78740157499999996" header="0.3" footer="0.3"/>
  <pageSetup paperSize="9" scale="43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4B529-570A-4316-A9F3-3EBD0FCB8CBE}">
  <sheetPr>
    <pageSetUpPr fitToPage="1"/>
  </sheetPr>
  <dimension ref="A1:M35"/>
  <sheetViews>
    <sheetView topLeftCell="B12" zoomScale="80" zoomScaleNormal="80" workbookViewId="0">
      <selection activeCell="M14" sqref="M14:M15"/>
    </sheetView>
  </sheetViews>
  <sheetFormatPr defaultRowHeight="15" x14ac:dyDescent="0.25"/>
  <cols>
    <col min="1" max="1" width="14.140625" customWidth="1"/>
    <col min="2" max="2" width="19.42578125" customWidth="1"/>
    <col min="3" max="3" width="18.28515625" customWidth="1"/>
    <col min="4" max="4" width="17.7109375" customWidth="1"/>
    <col min="5" max="5" width="19.28515625" customWidth="1"/>
    <col min="6" max="6" width="39.28515625" customWidth="1"/>
    <col min="7" max="8" width="14" customWidth="1"/>
    <col min="9" max="9" width="13.85546875" customWidth="1"/>
    <col min="10" max="10" width="13.5703125" customWidth="1"/>
    <col min="11" max="11" width="14" customWidth="1"/>
    <col min="12" max="12" width="32.28515625" customWidth="1"/>
    <col min="13" max="13" width="30.7109375" customWidth="1"/>
  </cols>
  <sheetData>
    <row r="1" spans="1:13" ht="19.5" thickBot="1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ht="25.5" x14ac:dyDescent="0.25">
      <c r="A2" s="93" t="s">
        <v>1</v>
      </c>
      <c r="B2" s="96" t="s">
        <v>2</v>
      </c>
      <c r="C2" s="99" t="s">
        <v>3</v>
      </c>
      <c r="D2" s="100"/>
      <c r="E2" s="101" t="s">
        <v>4</v>
      </c>
      <c r="F2" s="103" t="s">
        <v>5</v>
      </c>
      <c r="G2" s="105"/>
      <c r="H2" s="105"/>
      <c r="I2" s="105"/>
      <c r="J2" s="105"/>
      <c r="K2" s="105"/>
      <c r="L2" s="65" t="s">
        <v>6</v>
      </c>
    </row>
    <row r="3" spans="1:13" x14ac:dyDescent="0.25">
      <c r="A3" s="94"/>
      <c r="B3" s="97"/>
      <c r="C3" s="106" t="s">
        <v>7</v>
      </c>
      <c r="D3" s="108" t="s">
        <v>2</v>
      </c>
      <c r="E3" s="102"/>
      <c r="F3" s="104"/>
      <c r="G3" s="87" t="s">
        <v>8</v>
      </c>
      <c r="H3" s="87" t="s">
        <v>9</v>
      </c>
      <c r="I3" s="88" t="s">
        <v>10</v>
      </c>
      <c r="J3" s="88" t="s">
        <v>11</v>
      </c>
      <c r="K3" s="88" t="s">
        <v>12</v>
      </c>
      <c r="L3" s="90" t="s">
        <v>119</v>
      </c>
    </row>
    <row r="4" spans="1:13" ht="75.599999999999994" customHeight="1" thickBot="1" x14ac:dyDescent="0.3">
      <c r="A4" s="95"/>
      <c r="B4" s="98"/>
      <c r="C4" s="107"/>
      <c r="D4" s="109"/>
      <c r="E4" s="102"/>
      <c r="F4" s="104"/>
      <c r="G4" s="87"/>
      <c r="H4" s="87"/>
      <c r="I4" s="89"/>
      <c r="J4" s="89"/>
      <c r="K4" s="89"/>
      <c r="L4" s="91"/>
      <c r="M4" t="s">
        <v>133</v>
      </c>
    </row>
    <row r="5" spans="1:13" ht="89.25" x14ac:dyDescent="0.25">
      <c r="A5" s="38" t="s">
        <v>25</v>
      </c>
      <c r="B5" s="39" t="s">
        <v>26</v>
      </c>
      <c r="C5" s="39" t="s">
        <v>26</v>
      </c>
      <c r="D5" s="40"/>
      <c r="E5" s="41" t="s">
        <v>27</v>
      </c>
      <c r="F5" s="42" t="s">
        <v>28</v>
      </c>
      <c r="G5" s="43">
        <v>45000000</v>
      </c>
      <c r="H5" s="43">
        <v>51750000</v>
      </c>
      <c r="I5" s="43">
        <v>51750000</v>
      </c>
      <c r="J5" s="43"/>
      <c r="K5" s="44">
        <f>(I5/100)*70</f>
        <v>36225000</v>
      </c>
      <c r="L5" s="69"/>
      <c r="M5" s="35">
        <f>SUM($K$5:K5)</f>
        <v>36225000</v>
      </c>
    </row>
    <row r="6" spans="1:13" ht="165.75" x14ac:dyDescent="0.25">
      <c r="A6" s="38" t="s">
        <v>29</v>
      </c>
      <c r="B6" s="39" t="s">
        <v>30</v>
      </c>
      <c r="C6" s="39" t="s">
        <v>30</v>
      </c>
      <c r="D6" s="45"/>
      <c r="E6" s="41" t="s">
        <v>31</v>
      </c>
      <c r="F6" s="46" t="s">
        <v>32</v>
      </c>
      <c r="G6" s="47">
        <v>20449000</v>
      </c>
      <c r="H6" s="47">
        <v>56679425</v>
      </c>
      <c r="I6" s="43">
        <v>56679425</v>
      </c>
      <c r="J6" s="43"/>
      <c r="K6" s="44">
        <f t="shared" ref="K6:K17" si="0">(I6/100)*70</f>
        <v>39675597.5</v>
      </c>
      <c r="L6" s="69"/>
      <c r="M6" s="35">
        <f>SUM($K$5:K6)</f>
        <v>75900597.5</v>
      </c>
    </row>
    <row r="7" spans="1:13" ht="89.25" x14ac:dyDescent="0.25">
      <c r="A7" s="38" t="s">
        <v>33</v>
      </c>
      <c r="B7" s="39" t="s">
        <v>34</v>
      </c>
      <c r="C7" s="39" t="s">
        <v>34</v>
      </c>
      <c r="D7" s="45"/>
      <c r="E7" s="41" t="s">
        <v>35</v>
      </c>
      <c r="F7" s="46" t="s">
        <v>36</v>
      </c>
      <c r="G7" s="47">
        <v>7724444</v>
      </c>
      <c r="H7" s="47">
        <v>9607777</v>
      </c>
      <c r="I7" s="43">
        <v>8647000</v>
      </c>
      <c r="J7" s="43">
        <v>960777</v>
      </c>
      <c r="K7" s="44">
        <f t="shared" si="0"/>
        <v>6052900</v>
      </c>
      <c r="L7" s="69"/>
      <c r="M7" s="35">
        <f>SUM($K$5:K7)</f>
        <v>81953497.5</v>
      </c>
    </row>
    <row r="8" spans="1:13" ht="140.25" x14ac:dyDescent="0.25">
      <c r="A8" s="38" t="s">
        <v>37</v>
      </c>
      <c r="B8" s="48" t="s">
        <v>38</v>
      </c>
      <c r="C8" s="48" t="s">
        <v>38</v>
      </c>
      <c r="D8" s="45"/>
      <c r="E8" s="49" t="s">
        <v>39</v>
      </c>
      <c r="F8" s="46" t="s">
        <v>40</v>
      </c>
      <c r="G8" s="47">
        <v>1555555</v>
      </c>
      <c r="H8" s="47"/>
      <c r="I8" s="43">
        <v>1555555</v>
      </c>
      <c r="J8" s="43"/>
      <c r="K8" s="44">
        <f t="shared" si="0"/>
        <v>1088888.5</v>
      </c>
      <c r="L8" s="69"/>
      <c r="M8" s="35">
        <f>SUM($K$5:K8)</f>
        <v>83042386</v>
      </c>
    </row>
    <row r="9" spans="1:13" ht="153.75" thickBot="1" x14ac:dyDescent="0.3">
      <c r="A9" s="1" t="s">
        <v>41</v>
      </c>
      <c r="B9" s="4" t="s">
        <v>42</v>
      </c>
      <c r="C9" s="14" t="s">
        <v>42</v>
      </c>
      <c r="D9" s="8"/>
      <c r="E9" s="15" t="s">
        <v>43</v>
      </c>
      <c r="F9" s="4" t="s">
        <v>44</v>
      </c>
      <c r="G9" s="11">
        <v>65000000</v>
      </c>
      <c r="H9" s="11">
        <v>81790000</v>
      </c>
      <c r="I9" s="5">
        <v>81790000</v>
      </c>
      <c r="J9" s="5">
        <f>H9-I9</f>
        <v>0</v>
      </c>
      <c r="K9" s="6">
        <f t="shared" si="0"/>
        <v>57253000</v>
      </c>
      <c r="L9" s="70" t="s">
        <v>120</v>
      </c>
      <c r="M9" s="35">
        <f>SUM($K$5:K9)</f>
        <v>140295386</v>
      </c>
    </row>
    <row r="10" spans="1:13" ht="226.9" customHeight="1" thickBot="1" x14ac:dyDescent="0.3">
      <c r="A10" s="1" t="s">
        <v>45</v>
      </c>
      <c r="B10" s="62" t="s">
        <v>46</v>
      </c>
      <c r="C10" s="50" t="s">
        <v>46</v>
      </c>
      <c r="D10" s="8"/>
      <c r="E10" s="16" t="s">
        <v>47</v>
      </c>
      <c r="F10" s="17" t="s">
        <v>48</v>
      </c>
      <c r="G10" s="11">
        <v>22600000</v>
      </c>
      <c r="H10" s="11">
        <v>33449595</v>
      </c>
      <c r="I10" s="5">
        <v>33449595</v>
      </c>
      <c r="J10" s="5">
        <v>0</v>
      </c>
      <c r="K10" s="6">
        <f t="shared" si="0"/>
        <v>23414716.5</v>
      </c>
      <c r="L10" s="71" t="s">
        <v>121</v>
      </c>
      <c r="M10" s="35">
        <f>SUM($K$5:K10)</f>
        <v>163710102.5</v>
      </c>
    </row>
    <row r="11" spans="1:13" ht="178.5" x14ac:dyDescent="0.25">
      <c r="A11" s="19" t="s">
        <v>49</v>
      </c>
      <c r="B11" s="4" t="s">
        <v>50</v>
      </c>
      <c r="C11" s="4" t="s">
        <v>50</v>
      </c>
      <c r="D11" s="64" t="s">
        <v>51</v>
      </c>
      <c r="E11" s="20" t="s">
        <v>52</v>
      </c>
      <c r="F11" s="12" t="s">
        <v>53</v>
      </c>
      <c r="G11" s="11">
        <v>49000000</v>
      </c>
      <c r="H11" s="11">
        <v>77500000</v>
      </c>
      <c r="I11" s="5">
        <v>75000000</v>
      </c>
      <c r="J11" s="5">
        <v>0</v>
      </c>
      <c r="K11" s="6">
        <f t="shared" si="0"/>
        <v>52500000</v>
      </c>
      <c r="L11" s="72" t="s">
        <v>129</v>
      </c>
      <c r="M11" s="35">
        <f>SUM($K$5:K11)</f>
        <v>216210102.5</v>
      </c>
    </row>
    <row r="12" spans="1:13" ht="114.75" x14ac:dyDescent="0.25">
      <c r="A12" s="19" t="s">
        <v>54</v>
      </c>
      <c r="B12" s="39" t="s">
        <v>55</v>
      </c>
      <c r="C12" s="39" t="s">
        <v>55</v>
      </c>
      <c r="D12" s="45"/>
      <c r="E12" s="41" t="s">
        <v>56</v>
      </c>
      <c r="F12" s="46" t="s">
        <v>57</v>
      </c>
      <c r="G12" s="47">
        <v>15658239</v>
      </c>
      <c r="H12" s="47">
        <v>26834482</v>
      </c>
      <c r="I12" s="43">
        <v>26834482</v>
      </c>
      <c r="J12" s="43"/>
      <c r="K12" s="44">
        <f t="shared" si="0"/>
        <v>18784137.400000002</v>
      </c>
      <c r="L12" s="73"/>
      <c r="M12" s="35">
        <f>SUM($K$5:K12)</f>
        <v>234994239.90000001</v>
      </c>
    </row>
    <row r="13" spans="1:13" ht="115.5" thickBot="1" x14ac:dyDescent="0.3">
      <c r="A13" s="19" t="s">
        <v>58</v>
      </c>
      <c r="B13" s="13" t="s">
        <v>59</v>
      </c>
      <c r="C13" s="14" t="s">
        <v>59</v>
      </c>
      <c r="D13" s="64" t="s">
        <v>60</v>
      </c>
      <c r="E13" s="15" t="s">
        <v>61</v>
      </c>
      <c r="F13" s="21" t="s">
        <v>62</v>
      </c>
      <c r="G13" s="22">
        <v>48815000</v>
      </c>
      <c r="H13" s="22">
        <v>61600000</v>
      </c>
      <c r="I13" s="5">
        <v>61600000</v>
      </c>
      <c r="J13" s="5"/>
      <c r="K13" s="6">
        <f t="shared" si="0"/>
        <v>43120000</v>
      </c>
      <c r="L13" s="74" t="s">
        <v>127</v>
      </c>
      <c r="M13" s="35">
        <f>SUM($K$5:K13)</f>
        <v>278114239.89999998</v>
      </c>
    </row>
    <row r="14" spans="1:13" ht="270.60000000000002" customHeight="1" thickBot="1" x14ac:dyDescent="0.3">
      <c r="A14" s="1" t="s">
        <v>67</v>
      </c>
      <c r="B14" s="4" t="s">
        <v>68</v>
      </c>
      <c r="C14" s="7" t="s">
        <v>68</v>
      </c>
      <c r="D14" s="8"/>
      <c r="E14" s="3" t="s">
        <v>69</v>
      </c>
      <c r="F14" s="24" t="s">
        <v>70</v>
      </c>
      <c r="G14" s="11">
        <v>8000000</v>
      </c>
      <c r="H14" s="11">
        <v>11700394</v>
      </c>
      <c r="I14" s="5">
        <v>11700394</v>
      </c>
      <c r="J14" s="5">
        <v>0</v>
      </c>
      <c r="K14" s="6">
        <f t="shared" si="0"/>
        <v>8190275.7999999998</v>
      </c>
      <c r="L14" s="76" t="s">
        <v>123</v>
      </c>
      <c r="M14" s="35">
        <f>SUM($K$5:K14)</f>
        <v>286304515.69999999</v>
      </c>
    </row>
    <row r="15" spans="1:13" ht="238.15" customHeight="1" thickBot="1" x14ac:dyDescent="0.3">
      <c r="A15" s="1" t="s">
        <v>71</v>
      </c>
      <c r="B15" s="4" t="s">
        <v>72</v>
      </c>
      <c r="C15" s="14" t="s">
        <v>72</v>
      </c>
      <c r="D15" s="8"/>
      <c r="E15" s="15" t="s">
        <v>73</v>
      </c>
      <c r="F15" s="25" t="s">
        <v>74</v>
      </c>
      <c r="G15" s="11">
        <v>11586350</v>
      </c>
      <c r="H15" s="11">
        <v>14145596</v>
      </c>
      <c r="I15" s="5">
        <v>13942316</v>
      </c>
      <c r="J15" s="5">
        <f>H15-I15</f>
        <v>203280</v>
      </c>
      <c r="K15" s="6">
        <f t="shared" si="0"/>
        <v>9759621.2000000011</v>
      </c>
      <c r="L15" s="76" t="s">
        <v>125</v>
      </c>
      <c r="M15" s="35">
        <f>SUM($K$5:K15)</f>
        <v>296064136.89999998</v>
      </c>
    </row>
    <row r="16" spans="1:13" ht="299.45" customHeight="1" thickBot="1" x14ac:dyDescent="0.3">
      <c r="A16" s="1" t="s">
        <v>75</v>
      </c>
      <c r="B16" s="62" t="s">
        <v>76</v>
      </c>
      <c r="C16" s="52" t="s">
        <v>76</v>
      </c>
      <c r="D16" s="8"/>
      <c r="E16" s="62" t="s">
        <v>77</v>
      </c>
      <c r="F16" s="2" t="s">
        <v>77</v>
      </c>
      <c r="G16" s="11">
        <v>30000000</v>
      </c>
      <c r="H16" s="11">
        <v>32190620</v>
      </c>
      <c r="I16" s="5">
        <v>32190620</v>
      </c>
      <c r="J16" s="5">
        <v>0</v>
      </c>
      <c r="K16" s="6">
        <f t="shared" si="0"/>
        <v>22533434</v>
      </c>
      <c r="L16" s="76" t="s">
        <v>124</v>
      </c>
      <c r="M16" s="34"/>
    </row>
    <row r="17" spans="1:13" ht="195" customHeight="1" x14ac:dyDescent="0.25">
      <c r="A17" s="19" t="s">
        <v>78</v>
      </c>
      <c r="B17" s="4" t="s">
        <v>79</v>
      </c>
      <c r="C17" s="14" t="s">
        <v>79</v>
      </c>
      <c r="D17" s="64" t="s">
        <v>80</v>
      </c>
      <c r="E17" s="26" t="s">
        <v>81</v>
      </c>
      <c r="F17" s="4" t="s">
        <v>82</v>
      </c>
      <c r="G17" s="11">
        <v>89000000</v>
      </c>
      <c r="H17" s="11">
        <v>99000000</v>
      </c>
      <c r="I17" s="5">
        <v>99000000</v>
      </c>
      <c r="J17" s="5">
        <f>H17-I17</f>
        <v>0</v>
      </c>
      <c r="K17" s="6">
        <f t="shared" si="0"/>
        <v>69300000</v>
      </c>
      <c r="L17" s="72" t="s">
        <v>129</v>
      </c>
      <c r="M17" t="s">
        <v>126</v>
      </c>
    </row>
    <row r="18" spans="1:13" ht="183.6" customHeight="1" thickBot="1" x14ac:dyDescent="0.3">
      <c r="A18" s="1" t="s">
        <v>88</v>
      </c>
      <c r="B18" s="4" t="s">
        <v>89</v>
      </c>
      <c r="C18" s="7" t="s">
        <v>89</v>
      </c>
      <c r="D18" s="8"/>
      <c r="E18" s="28" t="s">
        <v>90</v>
      </c>
      <c r="F18" s="29" t="s">
        <v>91</v>
      </c>
      <c r="G18" s="11">
        <v>17600000</v>
      </c>
      <c r="H18" s="11">
        <v>19850800</v>
      </c>
      <c r="I18" s="5">
        <v>19850800</v>
      </c>
      <c r="J18" s="5">
        <v>0</v>
      </c>
      <c r="K18" s="6">
        <f t="shared" ref="K18:K22" si="1">(I18/100)*70</f>
        <v>13895560</v>
      </c>
      <c r="L18" s="77" t="s">
        <v>132</v>
      </c>
      <c r="M18" s="34"/>
    </row>
    <row r="19" spans="1:13" ht="199.9" customHeight="1" x14ac:dyDescent="0.25">
      <c r="A19" s="1" t="s">
        <v>92</v>
      </c>
      <c r="B19" s="4" t="s">
        <v>93</v>
      </c>
      <c r="C19" s="7" t="s">
        <v>93</v>
      </c>
      <c r="D19" s="8"/>
      <c r="E19" s="27" t="s">
        <v>94</v>
      </c>
      <c r="F19" s="18" t="s">
        <v>95</v>
      </c>
      <c r="G19" s="11">
        <v>16900000</v>
      </c>
      <c r="H19" s="11">
        <v>23518000</v>
      </c>
      <c r="I19" s="5">
        <v>23323000</v>
      </c>
      <c r="J19" s="5">
        <v>0</v>
      </c>
      <c r="K19" s="6">
        <f t="shared" si="1"/>
        <v>16326100</v>
      </c>
      <c r="L19" s="76" t="s">
        <v>131</v>
      </c>
    </row>
    <row r="20" spans="1:13" ht="153" x14ac:dyDescent="0.25">
      <c r="A20" s="38" t="s">
        <v>96</v>
      </c>
      <c r="B20" s="51" t="s">
        <v>97</v>
      </c>
      <c r="C20" s="51" t="s">
        <v>97</v>
      </c>
      <c r="D20" s="45"/>
      <c r="E20" s="41" t="s">
        <v>98</v>
      </c>
      <c r="F20" s="46" t="s">
        <v>99</v>
      </c>
      <c r="G20" s="43">
        <v>17500000</v>
      </c>
      <c r="H20" s="43"/>
      <c r="I20" s="43">
        <v>17500000</v>
      </c>
      <c r="J20" s="43"/>
      <c r="K20" s="44">
        <f t="shared" si="1"/>
        <v>12250000</v>
      </c>
      <c r="L20" s="78"/>
    </row>
    <row r="21" spans="1:13" ht="150.6" customHeight="1" x14ac:dyDescent="0.25">
      <c r="A21" s="38" t="s">
        <v>100</v>
      </c>
      <c r="B21" s="39" t="s">
        <v>101</v>
      </c>
      <c r="C21" s="39" t="s">
        <v>101</v>
      </c>
      <c r="D21" s="45"/>
      <c r="E21" s="41" t="s">
        <v>102</v>
      </c>
      <c r="F21" s="41" t="s">
        <v>102</v>
      </c>
      <c r="G21" s="47">
        <v>1355000</v>
      </c>
      <c r="H21" s="47"/>
      <c r="I21" s="43">
        <v>1355000</v>
      </c>
      <c r="J21" s="43"/>
      <c r="K21" s="44">
        <f t="shared" si="1"/>
        <v>948500</v>
      </c>
      <c r="L21" s="78"/>
    </row>
    <row r="22" spans="1:13" ht="90" x14ac:dyDescent="0.25">
      <c r="A22" s="53" t="s">
        <v>103</v>
      </c>
      <c r="B22" s="54" t="s">
        <v>104</v>
      </c>
      <c r="C22" s="55" t="s">
        <v>104</v>
      </c>
      <c r="D22" s="56"/>
      <c r="E22" s="57" t="s">
        <v>105</v>
      </c>
      <c r="F22" s="58" t="s">
        <v>106</v>
      </c>
      <c r="G22" s="59">
        <v>30550200</v>
      </c>
      <c r="H22" s="59"/>
      <c r="I22" s="60">
        <v>30550200</v>
      </c>
      <c r="J22" s="60">
        <v>0</v>
      </c>
      <c r="K22" s="61">
        <f t="shared" si="1"/>
        <v>21385140</v>
      </c>
      <c r="L22" s="79"/>
    </row>
    <row r="23" spans="1:13" x14ac:dyDescent="0.25">
      <c r="A23" s="30"/>
      <c r="B23" s="31"/>
      <c r="C23" s="31"/>
      <c r="D23" s="31"/>
      <c r="E23" s="31"/>
      <c r="F23" s="31"/>
      <c r="G23" s="32">
        <f>SUM(G5:G22)</f>
        <v>498293788</v>
      </c>
      <c r="H23" s="32">
        <f>SUM(H5:H22)</f>
        <v>599616689</v>
      </c>
      <c r="I23" s="32">
        <f>SUM(I5:I22)</f>
        <v>646718387</v>
      </c>
      <c r="J23" s="32">
        <f>SUM(J5:J22)</f>
        <v>1164057</v>
      </c>
      <c r="K23" s="32">
        <f>SUM(K5:K22)</f>
        <v>452702870.89999998</v>
      </c>
      <c r="L23" s="80"/>
    </row>
    <row r="24" spans="1:13" ht="55.15" customHeight="1" x14ac:dyDescent="0.25">
      <c r="A24" s="30"/>
      <c r="B24" s="31"/>
      <c r="C24" s="31"/>
      <c r="D24" s="31"/>
      <c r="E24" s="31"/>
      <c r="F24" s="31"/>
      <c r="G24" s="8"/>
      <c r="H24" s="8" t="s">
        <v>9</v>
      </c>
      <c r="I24" s="8" t="s">
        <v>10</v>
      </c>
      <c r="J24" s="8" t="s">
        <v>11</v>
      </c>
      <c r="K24" s="8" t="s">
        <v>12</v>
      </c>
      <c r="L24" s="80"/>
    </row>
    <row r="25" spans="1:13" x14ac:dyDescent="0.25">
      <c r="A25" s="3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3" x14ac:dyDescent="0.25">
      <c r="A26" t="s">
        <v>107</v>
      </c>
    </row>
    <row r="27" spans="1:13" x14ac:dyDescent="0.25">
      <c r="A27" s="34"/>
    </row>
    <row r="28" spans="1:13" x14ac:dyDescent="0.25">
      <c r="A28" s="34" t="s">
        <v>108</v>
      </c>
      <c r="K28" s="35">
        <v>295000000</v>
      </c>
    </row>
    <row r="29" spans="1:13" x14ac:dyDescent="0.25">
      <c r="A29" s="34" t="s">
        <v>109</v>
      </c>
      <c r="B29" s="36" t="s">
        <v>110</v>
      </c>
      <c r="K29" t="s">
        <v>111</v>
      </c>
    </row>
    <row r="30" spans="1:13" x14ac:dyDescent="0.25">
      <c r="A30" s="34" t="s">
        <v>112</v>
      </c>
      <c r="B30" s="36"/>
      <c r="K30" t="s">
        <v>113</v>
      </c>
    </row>
    <row r="31" spans="1:13" x14ac:dyDescent="0.25">
      <c r="A31" s="34" t="s">
        <v>114</v>
      </c>
      <c r="B31" s="36"/>
    </row>
    <row r="32" spans="1:13" x14ac:dyDescent="0.25">
      <c r="A32" s="37" t="s">
        <v>115</v>
      </c>
    </row>
    <row r="33" spans="1:1" x14ac:dyDescent="0.25">
      <c r="A33" s="34" t="s">
        <v>116</v>
      </c>
    </row>
    <row r="34" spans="1:1" x14ac:dyDescent="0.25">
      <c r="A34" s="37" t="s">
        <v>117</v>
      </c>
    </row>
    <row r="35" spans="1:1" x14ac:dyDescent="0.25">
      <c r="A35" s="34" t="s">
        <v>118</v>
      </c>
    </row>
  </sheetData>
  <autoFilter ref="A2:L4" xr:uid="{EB99989E-4140-45F0-BA99-0343FF4A23BA}">
    <filterColumn colId="2" showButton="0"/>
    <filterColumn colId="3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showButton="0"/>
    <sortState xmlns:xlrd2="http://schemas.microsoft.com/office/spreadsheetml/2017/richdata2" ref="A7:L52">
      <sortCondition ref="A2:A4"/>
    </sortState>
  </autoFilter>
  <mergeCells count="15">
    <mergeCell ref="A1:L1"/>
    <mergeCell ref="A2:A4"/>
    <mergeCell ref="B2:B4"/>
    <mergeCell ref="C2:D2"/>
    <mergeCell ref="E2:E4"/>
    <mergeCell ref="F2:F4"/>
    <mergeCell ref="G2:K2"/>
    <mergeCell ref="C3:C4"/>
    <mergeCell ref="D3:D4"/>
    <mergeCell ref="G3:G4"/>
    <mergeCell ref="H3:H4"/>
    <mergeCell ref="I3:I4"/>
    <mergeCell ref="J3:J4"/>
    <mergeCell ref="K3:K4"/>
    <mergeCell ref="L3:L4"/>
  </mergeCells>
  <pageMargins left="0.7" right="0.7" top="0.78740157499999996" bottom="0.78740157499999996" header="0.3" footer="0.3"/>
  <pageSetup paperSize="9" scale="43" fitToHeight="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12" ma:contentTypeDescription="Vytvoří nový dokument" ma:contentTypeScope="" ma:versionID="349c39964f5cf63f8ee86bf7524f47de">
  <xsd:schema xmlns:xsd="http://www.w3.org/2001/XMLSchema" xmlns:xs="http://www.w3.org/2001/XMLSchema" xmlns:p="http://schemas.microsoft.com/office/2006/metadata/properties" xmlns:ns2="d2399262-2c93-47e8-bb25-1cf69ecd43d2" xmlns:ns3="9cccfaa7-4bf1-42b3-8b91-9fb81b7f9697" targetNamespace="http://schemas.microsoft.com/office/2006/metadata/properties" ma:root="true" ma:fieldsID="387795902d1460d6eb53626a79c1ba0b" ns2:_="" ns3:_="">
    <xsd:import namespace="d2399262-2c93-47e8-bb25-1cf69ecd43d2"/>
    <xsd:import namespace="9cccfaa7-4bf1-42b3-8b91-9fb81b7f9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cfaa7-4bf1-42b3-8b91-9fb81b7f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59E8D-59E1-4C88-8C8C-C610C46A37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2C2A99-CF9A-460F-8387-5FCB52E71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99262-2c93-47e8-bb25-1cf69ecd43d2"/>
    <ds:schemaRef ds:uri="9cccfaa7-4bf1-42b3-8b91-9fb81b7f9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CB335A-06D0-4656-A676-31CF178410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SŠ-VOŠ-Konzervatoře_PS VZ</vt:lpstr>
      <vt:lpstr>SŠ-VOŠ-Konzervatoře</vt:lpstr>
      <vt:lpstr>SŠ-VOŠ-Konzervatoře_úprava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Dittrichová Erika</dc:creator>
  <cp:lastModifiedBy>Bravencová Lucie</cp:lastModifiedBy>
  <cp:lastPrinted>2022-04-29T06:55:19Z</cp:lastPrinted>
  <dcterms:created xsi:type="dcterms:W3CDTF">2022-04-07T09:40:51Z</dcterms:created>
  <dcterms:modified xsi:type="dcterms:W3CDTF">2022-05-06T06:11:36Z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DITTRICHOVA.ERIKA@kr-jihomoravsky.cz</vt:lpwstr>
  </property>
  <property fmtid="{D5CDD505-2E9C-101B-9397-08002B2CF9AE}" pid="5" name="MSIP_Label_690ebb53-23a2-471a-9c6e-17bd0d11311e_SetDate">
    <vt:lpwstr>2022-04-07T10:17:28.3906629Z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0x010100B420F35683F3AE4BA0C69A07D288F0F9</vt:lpwstr>
  </property>
</Properties>
</file>